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/>
  </bookViews>
  <sheets>
    <sheet name="Calculator" sheetId="1" r:id="rId1"/>
    <sheet name="Data" sheetId="3" state="hidden" r:id="rId2"/>
  </sheets>
  <calcPr calcId="124519"/>
</workbook>
</file>

<file path=xl/calcChain.xml><?xml version="1.0" encoding="utf-8"?>
<calcChain xmlns="http://schemas.openxmlformats.org/spreadsheetml/2006/main">
  <c r="H19" i="1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H7"/>
  <c r="H8"/>
  <c r="H9"/>
  <c r="H10"/>
  <c r="H11"/>
  <c r="H12"/>
  <c r="H13"/>
  <c r="H14"/>
  <c r="H15"/>
  <c r="H16"/>
  <c r="H17"/>
  <c r="H18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Q6"/>
  <c r="P6"/>
  <c r="O6"/>
  <c r="N6"/>
  <c r="M6"/>
  <c r="L6"/>
  <c r="K6"/>
  <c r="J6"/>
  <c r="I6"/>
  <c r="H6"/>
  <c r="G6"/>
  <c r="F6"/>
  <c r="V6" i="3"/>
  <c r="V5"/>
  <c r="V4"/>
  <c r="V3"/>
  <c r="V2"/>
  <c r="T7"/>
  <c r="T6"/>
  <c r="T5"/>
  <c r="T4"/>
  <c r="T3"/>
  <c r="T2"/>
  <c r="R7"/>
  <c r="R6"/>
  <c r="R5"/>
  <c r="R4"/>
  <c r="R3"/>
  <c r="R2"/>
  <c r="P7"/>
  <c r="P6"/>
  <c r="P5"/>
  <c r="P4"/>
  <c r="P3"/>
  <c r="P2"/>
  <c r="N7"/>
  <c r="N6"/>
  <c r="N5"/>
  <c r="N4"/>
  <c r="N3"/>
  <c r="N2"/>
  <c r="L7"/>
  <c r="L6"/>
  <c r="L5"/>
  <c r="L4"/>
  <c r="L3"/>
  <c r="L2"/>
  <c r="J7"/>
  <c r="J6"/>
  <c r="J5"/>
  <c r="J4"/>
  <c r="J3"/>
  <c r="J2"/>
  <c r="H7"/>
  <c r="H6"/>
  <c r="H5"/>
  <c r="H4"/>
  <c r="H3"/>
  <c r="H2"/>
  <c r="F3"/>
  <c r="F4"/>
  <c r="F5"/>
  <c r="F6"/>
  <c r="F7"/>
  <c r="F2"/>
  <c r="D3"/>
  <c r="D7"/>
  <c r="D6"/>
  <c r="D5"/>
  <c r="D4"/>
  <c r="D2"/>
  <c r="B7"/>
  <c r="B6"/>
  <c r="B5"/>
  <c r="B4"/>
  <c r="B3"/>
  <c r="B2"/>
</calcChain>
</file>

<file path=xl/sharedStrings.xml><?xml version="1.0" encoding="utf-8"?>
<sst xmlns="http://schemas.openxmlformats.org/spreadsheetml/2006/main" count="69" uniqueCount="56">
  <si>
    <t>LFSBC Ballast Calculator</t>
  </si>
  <si>
    <t>dougie-lampkin</t>
  </si>
  <si>
    <t>Username</t>
  </si>
  <si>
    <t>J@tko</t>
  </si>
  <si>
    <t>Stefani24</t>
  </si>
  <si>
    <t>TG44</t>
  </si>
  <si>
    <t>TomMK</t>
  </si>
  <si>
    <t>Greybull [CHA]</t>
  </si>
  <si>
    <t>blackbird04217</t>
  </si>
  <si>
    <t>D. Zanetti</t>
  </si>
  <si>
    <t>greg_slideways</t>
  </si>
  <si>
    <t>scotty2888</t>
  </si>
  <si>
    <t>LazLoW</t>
  </si>
  <si>
    <t>theo3000</t>
  </si>
  <si>
    <t>thesloth</t>
  </si>
  <si>
    <t>Mike Bingo</t>
  </si>
  <si>
    <t>Calvinaquino</t>
  </si>
  <si>
    <t>travyd</t>
  </si>
  <si>
    <t>KingMonkey</t>
  </si>
  <si>
    <t>dizzydarryn</t>
  </si>
  <si>
    <t>IlGuercio</t>
  </si>
  <si>
    <t>CSF</t>
  </si>
  <si>
    <t>Petr CGY</t>
  </si>
  <si>
    <t>Paxo</t>
  </si>
  <si>
    <t>Kanzai</t>
  </si>
  <si>
    <t>Hypothraxer</t>
  </si>
  <si>
    <t>Oaker</t>
  </si>
  <si>
    <t>Chrisuu01</t>
  </si>
  <si>
    <t>faster111</t>
  </si>
  <si>
    <t>NikLaw</t>
  </si>
  <si>
    <t>Joe_Keaveney</t>
  </si>
  <si>
    <t>gizmo2k5</t>
  </si>
  <si>
    <t>TJLRacing</t>
  </si>
  <si>
    <t>Timdpr</t>
  </si>
  <si>
    <t>Fastwalker</t>
  </si>
  <si>
    <t>boothy</t>
  </si>
  <si>
    <t>wild</t>
  </si>
  <si>
    <t>Enter Championship Position</t>
  </si>
  <si>
    <t>Round 1</t>
  </si>
  <si>
    <t>Round 2</t>
  </si>
  <si>
    <t>Round 3</t>
  </si>
  <si>
    <t>Round 4</t>
  </si>
  <si>
    <t>Round 5</t>
  </si>
  <si>
    <t>Round 6</t>
  </si>
  <si>
    <t>Round 7</t>
  </si>
  <si>
    <t>FXR</t>
  </si>
  <si>
    <t>FZR</t>
  </si>
  <si>
    <t>XRR</t>
  </si>
  <si>
    <t>XFG</t>
  </si>
  <si>
    <t>XRG</t>
  </si>
  <si>
    <t>UF1</t>
  </si>
  <si>
    <t>FXO</t>
  </si>
  <si>
    <t>XRT</t>
  </si>
  <si>
    <t>RB4</t>
  </si>
  <si>
    <t>FOX</t>
  </si>
  <si>
    <t>Baby-FBM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</si>
</sst>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2" xfId="0" applyBorder="1"/>
    <xf numFmtId="0" fontId="0" fillId="0" borderId="0" xfId="0" applyBorder="1"/>
    <xf numFmtId="0" fontId="3" fillId="2" borderId="9" xfId="0" applyFont="1" applyFill="1" applyBorder="1" applyProtection="1">
      <protection locked="0"/>
    </xf>
    <xf numFmtId="0" fontId="1" fillId="2" borderId="1" xfId="0" applyFont="1" applyFill="1" applyBorder="1" applyProtection="1"/>
    <xf numFmtId="0" fontId="1" fillId="2" borderId="2" xfId="0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0" xfId="0" applyFill="1" applyBorder="1" applyProtection="1"/>
    <xf numFmtId="0" fontId="1" fillId="2" borderId="0" xfId="0" applyFont="1" applyFill="1" applyBorder="1" applyProtection="1"/>
    <xf numFmtId="0" fontId="0" fillId="2" borderId="5" xfId="0" applyFill="1" applyBorder="1" applyProtection="1"/>
    <xf numFmtId="0" fontId="1" fillId="2" borderId="4" xfId="0" applyFont="1" applyFill="1" applyBorder="1" applyProtection="1"/>
    <xf numFmtId="0" fontId="1" fillId="2" borderId="5" xfId="0" applyFont="1" applyFill="1" applyBorder="1" applyProtection="1"/>
    <xf numFmtId="1" fontId="2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left"/>
    </xf>
    <xf numFmtId="0" fontId="2" fillId="2" borderId="5" xfId="0" applyFont="1" applyFill="1" applyBorder="1" applyAlignment="1" applyProtection="1">
      <alignment horizontal="left"/>
    </xf>
    <xf numFmtId="0" fontId="0" fillId="2" borderId="7" xfId="0" applyFill="1" applyBorder="1" applyProtection="1"/>
    <xf numFmtId="0" fontId="1" fillId="2" borderId="6" xfId="0" applyFont="1" applyFill="1" applyBorder="1" applyProtection="1"/>
    <xf numFmtId="0" fontId="0" fillId="0" borderId="0" xfId="0" applyBorder="1" applyProtection="1"/>
    <xf numFmtId="0" fontId="3" fillId="2" borderId="10" xfId="0" applyFont="1" applyFill="1" applyBorder="1" applyProtection="1">
      <protection locked="0"/>
    </xf>
    <xf numFmtId="1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>
      <alignment horizontal="left"/>
    </xf>
    <xf numFmtId="0" fontId="2" fillId="2" borderId="8" xfId="0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40"/>
  <sheetViews>
    <sheetView tabSelected="1" topLeftCell="B1" workbookViewId="0">
      <selection activeCell="C7" sqref="C7"/>
    </sheetView>
  </sheetViews>
  <sheetFormatPr defaultRowHeight="15"/>
  <cols>
    <col min="2" max="2" width="24.140625" customWidth="1"/>
    <col min="3" max="3" width="30.5703125" customWidth="1"/>
    <col min="5" max="10" width="12.85546875" customWidth="1"/>
    <col min="11" max="11" width="13" customWidth="1"/>
    <col min="12" max="15" width="12.85546875" customWidth="1"/>
  </cols>
  <sheetData>
    <row r="1" spans="2:17" ht="15.75" thickBot="1">
      <c r="B1" s="19"/>
      <c r="C1" s="1"/>
      <c r="D1" s="1"/>
      <c r="E1" s="1"/>
      <c r="F1" s="1"/>
      <c r="G1" s="1"/>
      <c r="H1" s="1"/>
      <c r="I1" s="2"/>
      <c r="J1" s="2"/>
      <c r="K1" s="2"/>
    </row>
    <row r="2" spans="2:17">
      <c r="B2" s="4" t="s">
        <v>0</v>
      </c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7"/>
    </row>
    <row r="3" spans="2:17">
      <c r="B3" s="8"/>
      <c r="C3" s="9"/>
      <c r="D3" s="9"/>
      <c r="E3" s="10" t="s">
        <v>38</v>
      </c>
      <c r="F3" s="10"/>
      <c r="G3" s="10" t="s">
        <v>39</v>
      </c>
      <c r="H3" s="10" t="s">
        <v>40</v>
      </c>
      <c r="I3" s="10"/>
      <c r="J3" s="10"/>
      <c r="K3" s="10" t="s">
        <v>41</v>
      </c>
      <c r="L3" s="10" t="s">
        <v>42</v>
      </c>
      <c r="M3" s="10" t="s">
        <v>43</v>
      </c>
      <c r="N3" s="10"/>
      <c r="O3" s="10" t="s">
        <v>44</v>
      </c>
      <c r="P3" s="9"/>
      <c r="Q3" s="11"/>
    </row>
    <row r="4" spans="2:17">
      <c r="B4" s="12" t="s">
        <v>2</v>
      </c>
      <c r="C4" s="10" t="s">
        <v>37</v>
      </c>
      <c r="D4" s="9"/>
      <c r="E4" s="10" t="s">
        <v>48</v>
      </c>
      <c r="F4" s="10" t="s">
        <v>49</v>
      </c>
      <c r="G4" s="10" t="s">
        <v>50</v>
      </c>
      <c r="H4" s="10" t="s">
        <v>51</v>
      </c>
      <c r="I4" s="10" t="s">
        <v>52</v>
      </c>
      <c r="J4" s="10" t="s">
        <v>53</v>
      </c>
      <c r="K4" s="10" t="s">
        <v>54</v>
      </c>
      <c r="L4" s="10" t="s">
        <v>55</v>
      </c>
      <c r="M4" s="10" t="s">
        <v>48</v>
      </c>
      <c r="N4" s="10" t="s">
        <v>49</v>
      </c>
      <c r="O4" s="10" t="s">
        <v>45</v>
      </c>
      <c r="P4" s="10" t="s">
        <v>46</v>
      </c>
      <c r="Q4" s="13" t="s">
        <v>47</v>
      </c>
    </row>
    <row r="5" spans="2:17">
      <c r="B5" s="12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1"/>
    </row>
    <row r="6" spans="2:17">
      <c r="B6" s="12" t="s">
        <v>1</v>
      </c>
      <c r="C6" s="3"/>
      <c r="D6" s="9"/>
      <c r="E6" s="14">
        <v>0</v>
      </c>
      <c r="F6" s="14" t="e">
        <f>VLOOKUP(C6,Data!$I$2:$J$36,2)</f>
        <v>#N/A</v>
      </c>
      <c r="G6" s="14" t="e">
        <f>VLOOKUP(C6,Data!$K$2:$L$36,2)</f>
        <v>#N/A</v>
      </c>
      <c r="H6" s="14" t="e">
        <f>VLOOKUP(C6,Data!$M$2:$N$36,2)</f>
        <v>#N/A</v>
      </c>
      <c r="I6" s="14" t="e">
        <f>VLOOKUP(C6,Data!$O$2:$P$36,2)</f>
        <v>#N/A</v>
      </c>
      <c r="J6" s="14" t="e">
        <f>VLOOKUP(C6,Data!$Q$2:$R$36,2)</f>
        <v>#N/A</v>
      </c>
      <c r="K6" s="14" t="e">
        <f>VLOOKUP(C6,Data!$S$2:$T$36,2)</f>
        <v>#N/A</v>
      </c>
      <c r="L6" s="14" t="e">
        <f>VLOOKUP(C6,Data!$U$2:$V$36,2)</f>
        <v>#N/A</v>
      </c>
      <c r="M6" s="14" t="e">
        <f>VLOOKUP(C6,Data!$G$1:$H$36,2)</f>
        <v>#N/A</v>
      </c>
      <c r="N6" s="14" t="e">
        <f>VLOOKUP(C6,Data!$I$2:$J$36,2)</f>
        <v>#N/A</v>
      </c>
      <c r="O6" s="14" t="e">
        <f>VLOOKUP(C6,Data!$A$2:$B$36,2)</f>
        <v>#N/A</v>
      </c>
      <c r="P6" s="15" t="e">
        <f>VLOOKUP(C6,Data!$C$2:$D$36,2)</f>
        <v>#N/A</v>
      </c>
      <c r="Q6" s="16" t="e">
        <f>VLOOKUP(C6,Data!$E$2:$F$36,2)</f>
        <v>#N/A</v>
      </c>
    </row>
    <row r="7" spans="2:17">
      <c r="B7" s="12" t="s">
        <v>3</v>
      </c>
      <c r="C7" s="3"/>
      <c r="D7" s="9"/>
      <c r="E7" s="14">
        <v>0</v>
      </c>
      <c r="F7" s="14" t="e">
        <f>VLOOKUP(C7,Data!$I$2:$J$36,2)</f>
        <v>#N/A</v>
      </c>
      <c r="G7" s="14" t="e">
        <f>VLOOKUP(C7,Data!$K$2:$L$36,2)</f>
        <v>#N/A</v>
      </c>
      <c r="H7" s="14" t="e">
        <f>VLOOKUP(C7,Data!$M$2:$N$36,2)</f>
        <v>#N/A</v>
      </c>
      <c r="I7" s="14" t="e">
        <f>VLOOKUP(C7,Data!$O$2:$P$36,2)</f>
        <v>#N/A</v>
      </c>
      <c r="J7" s="14" t="e">
        <f>VLOOKUP(C7,Data!$Q$2:$R$36,2)</f>
        <v>#N/A</v>
      </c>
      <c r="K7" s="14" t="e">
        <f>VLOOKUP(C7,Data!$S$2:$T$36,2)</f>
        <v>#N/A</v>
      </c>
      <c r="L7" s="14" t="e">
        <f>VLOOKUP(C7,Data!$U$2:$V$36,2)</f>
        <v>#N/A</v>
      </c>
      <c r="M7" s="14" t="e">
        <f>VLOOKUP(C7,Data!$G$1:$H$36,2)</f>
        <v>#N/A</v>
      </c>
      <c r="N7" s="14" t="e">
        <f>VLOOKUP(C7,Data!$I$2:$J$36,2)</f>
        <v>#N/A</v>
      </c>
      <c r="O7" s="14" t="e">
        <f>VLOOKUP(C7,Data!$A$2:$B$36,2)</f>
        <v>#N/A</v>
      </c>
      <c r="P7" s="15" t="e">
        <f>VLOOKUP(C7,Data!$C$2:$D$36,2)</f>
        <v>#N/A</v>
      </c>
      <c r="Q7" s="16" t="e">
        <f>VLOOKUP(C7,Data!$E$2:$F$36,2)</f>
        <v>#N/A</v>
      </c>
    </row>
    <row r="8" spans="2:17">
      <c r="B8" s="12" t="s">
        <v>4</v>
      </c>
      <c r="C8" s="3"/>
      <c r="D8" s="9"/>
      <c r="E8" s="14">
        <v>0</v>
      </c>
      <c r="F8" s="14" t="e">
        <f>VLOOKUP(C8,Data!$I$2:$J$36,2)</f>
        <v>#N/A</v>
      </c>
      <c r="G8" s="14" t="e">
        <f>VLOOKUP(C8,Data!$K$2:$L$36,2)</f>
        <v>#N/A</v>
      </c>
      <c r="H8" s="14" t="e">
        <f>VLOOKUP(C8,Data!$M$2:$N$36,2)</f>
        <v>#N/A</v>
      </c>
      <c r="I8" s="14" t="e">
        <f>VLOOKUP(C8,Data!$O$2:$P$36,2)</f>
        <v>#N/A</v>
      </c>
      <c r="J8" s="14" t="e">
        <f>VLOOKUP(C8,Data!$Q$2:$R$36,2)</f>
        <v>#N/A</v>
      </c>
      <c r="K8" s="14" t="e">
        <f>VLOOKUP(C8,Data!$S$2:$T$36,2)</f>
        <v>#N/A</v>
      </c>
      <c r="L8" s="14" t="e">
        <f>VLOOKUP(C8,Data!$U$2:$V$36,2)</f>
        <v>#N/A</v>
      </c>
      <c r="M8" s="14" t="e">
        <f>VLOOKUP(C8,Data!$G$1:$H$36,2)</f>
        <v>#N/A</v>
      </c>
      <c r="N8" s="14" t="e">
        <f>VLOOKUP(C8,Data!$I$2:$J$36,2)</f>
        <v>#N/A</v>
      </c>
      <c r="O8" s="14" t="e">
        <f>VLOOKUP(C8,Data!$A$2:$B$36,2)</f>
        <v>#N/A</v>
      </c>
      <c r="P8" s="15" t="e">
        <f>VLOOKUP(C8,Data!$C$2:$D$36,2)</f>
        <v>#N/A</v>
      </c>
      <c r="Q8" s="16" t="e">
        <f>VLOOKUP(C8,Data!$E$2:$F$36,2)</f>
        <v>#N/A</v>
      </c>
    </row>
    <row r="9" spans="2:17">
      <c r="B9" s="12" t="s">
        <v>5</v>
      </c>
      <c r="C9" s="3"/>
      <c r="D9" s="9"/>
      <c r="E9" s="14">
        <v>0</v>
      </c>
      <c r="F9" s="14" t="e">
        <f>VLOOKUP(C9,Data!$I$2:$J$36,2)</f>
        <v>#N/A</v>
      </c>
      <c r="G9" s="14" t="e">
        <f>VLOOKUP(C9,Data!$K$2:$L$36,2)</f>
        <v>#N/A</v>
      </c>
      <c r="H9" s="14" t="e">
        <f>VLOOKUP(C9,Data!$M$2:$N$36,2)</f>
        <v>#N/A</v>
      </c>
      <c r="I9" s="14" t="e">
        <f>VLOOKUP(C9,Data!$O$2:$P$36,2)</f>
        <v>#N/A</v>
      </c>
      <c r="J9" s="14" t="e">
        <f>VLOOKUP(C9,Data!$Q$2:$R$36,2)</f>
        <v>#N/A</v>
      </c>
      <c r="K9" s="14" t="e">
        <f>VLOOKUP(C9,Data!$S$2:$T$36,2)</f>
        <v>#N/A</v>
      </c>
      <c r="L9" s="14" t="e">
        <f>VLOOKUP(C9,Data!$U$2:$V$36,2)</f>
        <v>#N/A</v>
      </c>
      <c r="M9" s="14" t="e">
        <f>VLOOKUP(C9,Data!$G$1:$H$36,2)</f>
        <v>#N/A</v>
      </c>
      <c r="N9" s="14" t="e">
        <f>VLOOKUP(C9,Data!$I$2:$J$36,2)</f>
        <v>#N/A</v>
      </c>
      <c r="O9" s="14" t="e">
        <f>VLOOKUP(C9,Data!$A$2:$B$36,2)</f>
        <v>#N/A</v>
      </c>
      <c r="P9" s="15" t="e">
        <f>VLOOKUP(C9,Data!$C$2:$D$36,2)</f>
        <v>#N/A</v>
      </c>
      <c r="Q9" s="16" t="e">
        <f>VLOOKUP(C9,Data!$E$2:$F$36,2)</f>
        <v>#N/A</v>
      </c>
    </row>
    <row r="10" spans="2:17">
      <c r="B10" s="12" t="s">
        <v>6</v>
      </c>
      <c r="C10" s="3"/>
      <c r="D10" s="9"/>
      <c r="E10" s="14">
        <v>0</v>
      </c>
      <c r="F10" s="14" t="e">
        <f>VLOOKUP(C10,Data!$I$2:$J$36,2)</f>
        <v>#N/A</v>
      </c>
      <c r="G10" s="14" t="e">
        <f>VLOOKUP(C10,Data!$K$2:$L$36,2)</f>
        <v>#N/A</v>
      </c>
      <c r="H10" s="14" t="e">
        <f>VLOOKUP(C10,Data!$M$2:$N$36,2)</f>
        <v>#N/A</v>
      </c>
      <c r="I10" s="14" t="e">
        <f>VLOOKUP(C10,Data!$O$2:$P$36,2)</f>
        <v>#N/A</v>
      </c>
      <c r="J10" s="14" t="e">
        <f>VLOOKUP(C10,Data!$Q$2:$R$36,2)</f>
        <v>#N/A</v>
      </c>
      <c r="K10" s="14" t="e">
        <f>VLOOKUP(C10,Data!$S$2:$T$36,2)</f>
        <v>#N/A</v>
      </c>
      <c r="L10" s="14" t="e">
        <f>VLOOKUP(C10,Data!$U$2:$V$36,2)</f>
        <v>#N/A</v>
      </c>
      <c r="M10" s="14" t="e">
        <f>VLOOKUP(C10,Data!$G$1:$H$36,2)</f>
        <v>#N/A</v>
      </c>
      <c r="N10" s="14" t="e">
        <f>VLOOKUP(C10,Data!$I$2:$J$36,2)</f>
        <v>#N/A</v>
      </c>
      <c r="O10" s="14" t="e">
        <f>VLOOKUP(C10,Data!$A$2:$B$36,2)</f>
        <v>#N/A</v>
      </c>
      <c r="P10" s="15" t="e">
        <f>VLOOKUP(C10,Data!$C$2:$D$36,2)</f>
        <v>#N/A</v>
      </c>
      <c r="Q10" s="16" t="e">
        <f>VLOOKUP(C10,Data!$E$2:$F$36,2)</f>
        <v>#N/A</v>
      </c>
    </row>
    <row r="11" spans="2:17">
      <c r="B11" s="12" t="s">
        <v>7</v>
      </c>
      <c r="C11" s="3"/>
      <c r="D11" s="9"/>
      <c r="E11" s="14">
        <v>0</v>
      </c>
      <c r="F11" s="14" t="e">
        <f>VLOOKUP(C11,Data!$I$2:$J$36,2)</f>
        <v>#N/A</v>
      </c>
      <c r="G11" s="14" t="e">
        <f>VLOOKUP(C11,Data!$K$2:$L$36,2)</f>
        <v>#N/A</v>
      </c>
      <c r="H11" s="14" t="e">
        <f>VLOOKUP(C11,Data!$M$2:$N$36,2)</f>
        <v>#N/A</v>
      </c>
      <c r="I11" s="14" t="e">
        <f>VLOOKUP(C11,Data!$O$2:$P$36,2)</f>
        <v>#N/A</v>
      </c>
      <c r="J11" s="14" t="e">
        <f>VLOOKUP(C11,Data!$Q$2:$R$36,2)</f>
        <v>#N/A</v>
      </c>
      <c r="K11" s="14" t="e">
        <f>VLOOKUP(C11,Data!$S$2:$T$36,2)</f>
        <v>#N/A</v>
      </c>
      <c r="L11" s="14" t="e">
        <f>VLOOKUP(C11,Data!$U$2:$V$36,2)</f>
        <v>#N/A</v>
      </c>
      <c r="M11" s="14" t="e">
        <f>VLOOKUP(C11,Data!$G$1:$H$36,2)</f>
        <v>#N/A</v>
      </c>
      <c r="N11" s="14" t="e">
        <f>VLOOKUP(C11,Data!$I$2:$J$36,2)</f>
        <v>#N/A</v>
      </c>
      <c r="O11" s="14" t="e">
        <f>VLOOKUP(C11,Data!$A$2:$B$36,2)</f>
        <v>#N/A</v>
      </c>
      <c r="P11" s="15" t="e">
        <f>VLOOKUP(C11,Data!$C$2:$D$36,2)</f>
        <v>#N/A</v>
      </c>
      <c r="Q11" s="16" t="e">
        <f>VLOOKUP(C11,Data!$E$2:$F$36,2)</f>
        <v>#N/A</v>
      </c>
    </row>
    <row r="12" spans="2:17">
      <c r="B12" s="12" t="s">
        <v>8</v>
      </c>
      <c r="C12" s="3"/>
      <c r="D12" s="9"/>
      <c r="E12" s="14">
        <v>0</v>
      </c>
      <c r="F12" s="14" t="e">
        <f>VLOOKUP(C12,Data!$I$2:$J$36,2)</f>
        <v>#N/A</v>
      </c>
      <c r="G12" s="14" t="e">
        <f>VLOOKUP(C12,Data!$K$2:$L$36,2)</f>
        <v>#N/A</v>
      </c>
      <c r="H12" s="14" t="e">
        <f>VLOOKUP(C12,Data!$M$2:$N$36,2)</f>
        <v>#N/A</v>
      </c>
      <c r="I12" s="14" t="e">
        <f>VLOOKUP(C12,Data!$O$2:$P$36,2)</f>
        <v>#N/A</v>
      </c>
      <c r="J12" s="14" t="e">
        <f>VLOOKUP(C12,Data!$Q$2:$R$36,2)</f>
        <v>#N/A</v>
      </c>
      <c r="K12" s="14" t="e">
        <f>VLOOKUP(C12,Data!$S$2:$T$36,2)</f>
        <v>#N/A</v>
      </c>
      <c r="L12" s="14" t="e">
        <f>VLOOKUP(C12,Data!$U$2:$V$36,2)</f>
        <v>#N/A</v>
      </c>
      <c r="M12" s="14" t="e">
        <f>VLOOKUP(C12,Data!$G$1:$H$36,2)</f>
        <v>#N/A</v>
      </c>
      <c r="N12" s="14" t="e">
        <f>VLOOKUP(C12,Data!$I$2:$J$36,2)</f>
        <v>#N/A</v>
      </c>
      <c r="O12" s="14" t="e">
        <f>VLOOKUP(C12,Data!$A$2:$B$36,2)</f>
        <v>#N/A</v>
      </c>
      <c r="P12" s="15" t="e">
        <f>VLOOKUP(C12,Data!$C$2:$D$36,2)</f>
        <v>#N/A</v>
      </c>
      <c r="Q12" s="16" t="e">
        <f>VLOOKUP(C12,Data!$E$2:$F$36,2)</f>
        <v>#N/A</v>
      </c>
    </row>
    <row r="13" spans="2:17">
      <c r="B13" s="12" t="s">
        <v>9</v>
      </c>
      <c r="C13" s="3"/>
      <c r="D13" s="9"/>
      <c r="E13" s="14">
        <v>0</v>
      </c>
      <c r="F13" s="14" t="e">
        <f>VLOOKUP(C13,Data!$I$2:$J$36,2)</f>
        <v>#N/A</v>
      </c>
      <c r="G13" s="14" t="e">
        <f>VLOOKUP(C13,Data!$K$2:$L$36,2)</f>
        <v>#N/A</v>
      </c>
      <c r="H13" s="14" t="e">
        <f>VLOOKUP(C13,Data!$M$2:$N$36,2)</f>
        <v>#N/A</v>
      </c>
      <c r="I13" s="14" t="e">
        <f>VLOOKUP(C13,Data!$O$2:$P$36,2)</f>
        <v>#N/A</v>
      </c>
      <c r="J13" s="14" t="e">
        <f>VLOOKUP(C13,Data!$Q$2:$R$36,2)</f>
        <v>#N/A</v>
      </c>
      <c r="K13" s="14" t="e">
        <f>VLOOKUP(C13,Data!$S$2:$T$36,2)</f>
        <v>#N/A</v>
      </c>
      <c r="L13" s="14" t="e">
        <f>VLOOKUP(C13,Data!$U$2:$V$36,2)</f>
        <v>#N/A</v>
      </c>
      <c r="M13" s="14" t="e">
        <f>VLOOKUP(C13,Data!$G$1:$H$36,2)</f>
        <v>#N/A</v>
      </c>
      <c r="N13" s="14" t="e">
        <f>VLOOKUP(C13,Data!$I$2:$J$36,2)</f>
        <v>#N/A</v>
      </c>
      <c r="O13" s="14" t="e">
        <f>VLOOKUP(C13,Data!$A$2:$B$36,2)</f>
        <v>#N/A</v>
      </c>
      <c r="P13" s="15" t="e">
        <f>VLOOKUP(C13,Data!$C$2:$D$36,2)</f>
        <v>#N/A</v>
      </c>
      <c r="Q13" s="16" t="e">
        <f>VLOOKUP(C13,Data!$E$2:$F$36,2)</f>
        <v>#N/A</v>
      </c>
    </row>
    <row r="14" spans="2:17">
      <c r="B14" s="12" t="s">
        <v>10</v>
      </c>
      <c r="C14" s="3"/>
      <c r="D14" s="9"/>
      <c r="E14" s="14">
        <v>0</v>
      </c>
      <c r="F14" s="14" t="e">
        <f>VLOOKUP(C14,Data!$I$2:$J$36,2)</f>
        <v>#N/A</v>
      </c>
      <c r="G14" s="14" t="e">
        <f>VLOOKUP(C14,Data!$K$2:$L$36,2)</f>
        <v>#N/A</v>
      </c>
      <c r="H14" s="14" t="e">
        <f>VLOOKUP(C14,Data!$M$2:$N$36,2)</f>
        <v>#N/A</v>
      </c>
      <c r="I14" s="14" t="e">
        <f>VLOOKUP(C14,Data!$O$2:$P$36,2)</f>
        <v>#N/A</v>
      </c>
      <c r="J14" s="14" t="e">
        <f>VLOOKUP(C14,Data!$Q$2:$R$36,2)</f>
        <v>#N/A</v>
      </c>
      <c r="K14" s="14" t="e">
        <f>VLOOKUP(C14,Data!$S$2:$T$36,2)</f>
        <v>#N/A</v>
      </c>
      <c r="L14" s="14" t="e">
        <f>VLOOKUP(C14,Data!$U$2:$V$36,2)</f>
        <v>#N/A</v>
      </c>
      <c r="M14" s="14" t="e">
        <f>VLOOKUP(C14,Data!$G$1:$H$36,2)</f>
        <v>#N/A</v>
      </c>
      <c r="N14" s="14" t="e">
        <f>VLOOKUP(C14,Data!$I$2:$J$36,2)</f>
        <v>#N/A</v>
      </c>
      <c r="O14" s="14" t="e">
        <f>VLOOKUP(C14,Data!$A$2:$B$36,2)</f>
        <v>#N/A</v>
      </c>
      <c r="P14" s="15" t="e">
        <f>VLOOKUP(C14,Data!$C$2:$D$36,2)</f>
        <v>#N/A</v>
      </c>
      <c r="Q14" s="16" t="e">
        <f>VLOOKUP(C14,Data!$E$2:$F$36,2)</f>
        <v>#N/A</v>
      </c>
    </row>
    <row r="15" spans="2:17">
      <c r="B15" s="12" t="s">
        <v>11</v>
      </c>
      <c r="C15" s="3"/>
      <c r="D15" s="9"/>
      <c r="E15" s="14">
        <v>0</v>
      </c>
      <c r="F15" s="14" t="e">
        <f>VLOOKUP(C15,Data!$I$2:$J$36,2)</f>
        <v>#N/A</v>
      </c>
      <c r="G15" s="14" t="e">
        <f>VLOOKUP(C15,Data!$K$2:$L$36,2)</f>
        <v>#N/A</v>
      </c>
      <c r="H15" s="14" t="e">
        <f>VLOOKUP(C15,Data!$M$2:$N$36,2)</f>
        <v>#N/A</v>
      </c>
      <c r="I15" s="14" t="e">
        <f>VLOOKUP(C15,Data!$O$2:$P$36,2)</f>
        <v>#N/A</v>
      </c>
      <c r="J15" s="14" t="e">
        <f>VLOOKUP(C15,Data!$Q$2:$R$36,2)</f>
        <v>#N/A</v>
      </c>
      <c r="K15" s="14" t="e">
        <f>VLOOKUP(C15,Data!$S$2:$T$36,2)</f>
        <v>#N/A</v>
      </c>
      <c r="L15" s="14" t="e">
        <f>VLOOKUP(C15,Data!$U$2:$V$36,2)</f>
        <v>#N/A</v>
      </c>
      <c r="M15" s="14" t="e">
        <f>VLOOKUP(C15,Data!$G$1:$H$36,2)</f>
        <v>#N/A</v>
      </c>
      <c r="N15" s="14" t="e">
        <f>VLOOKUP(C15,Data!$I$2:$J$36,2)</f>
        <v>#N/A</v>
      </c>
      <c r="O15" s="14" t="e">
        <f>VLOOKUP(C15,Data!$A$2:$B$36,2)</f>
        <v>#N/A</v>
      </c>
      <c r="P15" s="15" t="e">
        <f>VLOOKUP(C15,Data!$C$2:$D$36,2)</f>
        <v>#N/A</v>
      </c>
      <c r="Q15" s="16" t="e">
        <f>VLOOKUP(C15,Data!$E$2:$F$36,2)</f>
        <v>#N/A</v>
      </c>
    </row>
    <row r="16" spans="2:17">
      <c r="B16" s="12" t="s">
        <v>12</v>
      </c>
      <c r="C16" s="3"/>
      <c r="D16" s="9"/>
      <c r="E16" s="14">
        <v>0</v>
      </c>
      <c r="F16" s="14" t="e">
        <f>VLOOKUP(C16,Data!$I$2:$J$36,2)</f>
        <v>#N/A</v>
      </c>
      <c r="G16" s="14" t="e">
        <f>VLOOKUP(C16,Data!$K$2:$L$36,2)</f>
        <v>#N/A</v>
      </c>
      <c r="H16" s="14" t="e">
        <f>VLOOKUP(C16,Data!$M$2:$N$36,2)</f>
        <v>#N/A</v>
      </c>
      <c r="I16" s="14" t="e">
        <f>VLOOKUP(C16,Data!$O$2:$P$36,2)</f>
        <v>#N/A</v>
      </c>
      <c r="J16" s="14" t="e">
        <f>VLOOKUP(C16,Data!$Q$2:$R$36,2)</f>
        <v>#N/A</v>
      </c>
      <c r="K16" s="14" t="e">
        <f>VLOOKUP(C16,Data!$S$2:$T$36,2)</f>
        <v>#N/A</v>
      </c>
      <c r="L16" s="14" t="e">
        <f>VLOOKUP(C16,Data!$U$2:$V$36,2)</f>
        <v>#N/A</v>
      </c>
      <c r="M16" s="14" t="e">
        <f>VLOOKUP(C16,Data!$G$1:$H$36,2)</f>
        <v>#N/A</v>
      </c>
      <c r="N16" s="14" t="e">
        <f>VLOOKUP(C16,Data!$I$2:$J$36,2)</f>
        <v>#N/A</v>
      </c>
      <c r="O16" s="14" t="e">
        <f>VLOOKUP(C16,Data!$A$2:$B$36,2)</f>
        <v>#N/A</v>
      </c>
      <c r="P16" s="15" t="e">
        <f>VLOOKUP(C16,Data!$C$2:$D$36,2)</f>
        <v>#N/A</v>
      </c>
      <c r="Q16" s="16" t="e">
        <f>VLOOKUP(C16,Data!$E$2:$F$36,2)</f>
        <v>#N/A</v>
      </c>
    </row>
    <row r="17" spans="2:17">
      <c r="B17" s="12" t="s">
        <v>13</v>
      </c>
      <c r="C17" s="3"/>
      <c r="D17" s="9"/>
      <c r="E17" s="14">
        <v>0</v>
      </c>
      <c r="F17" s="14" t="e">
        <f>VLOOKUP(C17,Data!$I$2:$J$36,2)</f>
        <v>#N/A</v>
      </c>
      <c r="G17" s="14" t="e">
        <f>VLOOKUP(C17,Data!$K$2:$L$36,2)</f>
        <v>#N/A</v>
      </c>
      <c r="H17" s="14" t="e">
        <f>VLOOKUP(C17,Data!$M$2:$N$36,2)</f>
        <v>#N/A</v>
      </c>
      <c r="I17" s="14" t="e">
        <f>VLOOKUP(C17,Data!$O$2:$P$36,2)</f>
        <v>#N/A</v>
      </c>
      <c r="J17" s="14" t="e">
        <f>VLOOKUP(C17,Data!$Q$2:$R$36,2)</f>
        <v>#N/A</v>
      </c>
      <c r="K17" s="14" t="e">
        <f>VLOOKUP(C17,Data!$S$2:$T$36,2)</f>
        <v>#N/A</v>
      </c>
      <c r="L17" s="14" t="e">
        <f>VLOOKUP(C17,Data!$U$2:$V$36,2)</f>
        <v>#N/A</v>
      </c>
      <c r="M17" s="14" t="e">
        <f>VLOOKUP(C17,Data!$G$1:$H$36,2)</f>
        <v>#N/A</v>
      </c>
      <c r="N17" s="14" t="e">
        <f>VLOOKUP(C17,Data!$I$2:$J$36,2)</f>
        <v>#N/A</v>
      </c>
      <c r="O17" s="14" t="e">
        <f>VLOOKUP(C17,Data!$A$2:$B$36,2)</f>
        <v>#N/A</v>
      </c>
      <c r="P17" s="15" t="e">
        <f>VLOOKUP(C17,Data!$C$2:$D$36,2)</f>
        <v>#N/A</v>
      </c>
      <c r="Q17" s="16" t="e">
        <f>VLOOKUP(C17,Data!$E$2:$F$36,2)</f>
        <v>#N/A</v>
      </c>
    </row>
    <row r="18" spans="2:17">
      <c r="B18" s="12" t="s">
        <v>14</v>
      </c>
      <c r="C18" s="3"/>
      <c r="D18" s="9"/>
      <c r="E18" s="14">
        <v>0</v>
      </c>
      <c r="F18" s="14" t="e">
        <f>VLOOKUP(C18,Data!$I$2:$J$36,2)</f>
        <v>#N/A</v>
      </c>
      <c r="G18" s="14" t="e">
        <f>VLOOKUP(C18,Data!$K$2:$L$36,2)</f>
        <v>#N/A</v>
      </c>
      <c r="H18" s="14" t="e">
        <f>VLOOKUP(C18,Data!$M$2:$N$36,2)</f>
        <v>#N/A</v>
      </c>
      <c r="I18" s="14" t="e">
        <f>VLOOKUP(C18,Data!$O$2:$P$36,2)</f>
        <v>#N/A</v>
      </c>
      <c r="J18" s="14" t="e">
        <f>VLOOKUP(C18,Data!$Q$2:$R$36,2)</f>
        <v>#N/A</v>
      </c>
      <c r="K18" s="14" t="e">
        <f>VLOOKUP(C18,Data!$S$2:$T$36,2)</f>
        <v>#N/A</v>
      </c>
      <c r="L18" s="14" t="e">
        <f>VLOOKUP(C18,Data!$U$2:$V$36,2)</f>
        <v>#N/A</v>
      </c>
      <c r="M18" s="14" t="e">
        <f>VLOOKUP(C18,Data!$G$1:$H$36,2)</f>
        <v>#N/A</v>
      </c>
      <c r="N18" s="14" t="e">
        <f>VLOOKUP(C18,Data!$I$2:$J$36,2)</f>
        <v>#N/A</v>
      </c>
      <c r="O18" s="14" t="e">
        <f>VLOOKUP(C18,Data!$A$2:$B$36,2)</f>
        <v>#N/A</v>
      </c>
      <c r="P18" s="15" t="e">
        <f>VLOOKUP(C18,Data!$C$2:$D$36,2)</f>
        <v>#N/A</v>
      </c>
      <c r="Q18" s="16" t="e">
        <f>VLOOKUP(C18,Data!$E$2:$F$36,2)</f>
        <v>#N/A</v>
      </c>
    </row>
    <row r="19" spans="2:17">
      <c r="B19" s="12" t="s">
        <v>15</v>
      </c>
      <c r="C19" s="3"/>
      <c r="D19" s="9"/>
      <c r="E19" s="14">
        <v>0</v>
      </c>
      <c r="F19" s="14" t="e">
        <f>VLOOKUP(C19,Data!$I$2:$J$36,2)</f>
        <v>#N/A</v>
      </c>
      <c r="G19" s="14" t="e">
        <f>VLOOKUP(C19,Data!$K$2:$L$36,2)</f>
        <v>#N/A</v>
      </c>
      <c r="H19" s="14" t="e">
        <f>VLOOKUP(C19,Data!$M$2:$N$36,2)</f>
        <v>#N/A</v>
      </c>
      <c r="I19" s="14" t="e">
        <f>VLOOKUP(C19,Data!$O$2:$P$36,2)</f>
        <v>#N/A</v>
      </c>
      <c r="J19" s="14" t="e">
        <f>VLOOKUP(C19,Data!$Q$2:$R$36,2)</f>
        <v>#N/A</v>
      </c>
      <c r="K19" s="14" t="e">
        <f>VLOOKUP(C19,Data!$S$2:$T$36,2)</f>
        <v>#N/A</v>
      </c>
      <c r="L19" s="14" t="e">
        <f>VLOOKUP(C19,Data!$U$2:$V$36,2)</f>
        <v>#N/A</v>
      </c>
      <c r="M19" s="14" t="e">
        <f>VLOOKUP(C19,Data!$G$1:$H$36,2)</f>
        <v>#N/A</v>
      </c>
      <c r="N19" s="14" t="e">
        <f>VLOOKUP(C19,Data!$I$2:$J$36,2)</f>
        <v>#N/A</v>
      </c>
      <c r="O19" s="14" t="e">
        <f>VLOOKUP(C19,Data!$A$2:$B$36,2)</f>
        <v>#N/A</v>
      </c>
      <c r="P19" s="15" t="e">
        <f>VLOOKUP(C19,Data!$C$2:$D$36,2)</f>
        <v>#N/A</v>
      </c>
      <c r="Q19" s="16" t="e">
        <f>VLOOKUP(C19,Data!$E$2:$F$36,2)</f>
        <v>#N/A</v>
      </c>
    </row>
    <row r="20" spans="2:17">
      <c r="B20" s="12" t="s">
        <v>16</v>
      </c>
      <c r="C20" s="3"/>
      <c r="D20" s="9"/>
      <c r="E20" s="14">
        <v>0</v>
      </c>
      <c r="F20" s="14" t="e">
        <f>VLOOKUP(C20,Data!$I$2:$J$36,2)</f>
        <v>#N/A</v>
      </c>
      <c r="G20" s="14" t="e">
        <f>VLOOKUP(C20,Data!$K$2:$L$36,2)</f>
        <v>#N/A</v>
      </c>
      <c r="H20" s="14" t="e">
        <f>VLOOKUP(C20,Data!$M$2:$N$36,2)</f>
        <v>#N/A</v>
      </c>
      <c r="I20" s="14" t="e">
        <f>VLOOKUP(C20,Data!$O$2:$P$36,2)</f>
        <v>#N/A</v>
      </c>
      <c r="J20" s="14" t="e">
        <f>VLOOKUP(C20,Data!$Q$2:$R$36,2)</f>
        <v>#N/A</v>
      </c>
      <c r="K20" s="14" t="e">
        <f>VLOOKUP(C20,Data!$S$2:$T$36,2)</f>
        <v>#N/A</v>
      </c>
      <c r="L20" s="14" t="e">
        <f>VLOOKUP(C20,Data!$U$2:$V$36,2)</f>
        <v>#N/A</v>
      </c>
      <c r="M20" s="14" t="e">
        <f>VLOOKUP(C20,Data!$G$1:$H$36,2)</f>
        <v>#N/A</v>
      </c>
      <c r="N20" s="14" t="e">
        <f>VLOOKUP(C20,Data!$I$2:$J$36,2)</f>
        <v>#N/A</v>
      </c>
      <c r="O20" s="14" t="e">
        <f>VLOOKUP(C20,Data!$A$2:$B$36,2)</f>
        <v>#N/A</v>
      </c>
      <c r="P20" s="15" t="e">
        <f>VLOOKUP(C20,Data!$C$2:$D$36,2)</f>
        <v>#N/A</v>
      </c>
      <c r="Q20" s="16" t="e">
        <f>VLOOKUP(C20,Data!$E$2:$F$36,2)</f>
        <v>#N/A</v>
      </c>
    </row>
    <row r="21" spans="2:17">
      <c r="B21" s="12" t="s">
        <v>17</v>
      </c>
      <c r="C21" s="3"/>
      <c r="D21" s="9"/>
      <c r="E21" s="14">
        <v>0</v>
      </c>
      <c r="F21" s="14" t="e">
        <f>VLOOKUP(C21,Data!$I$2:$J$36,2)</f>
        <v>#N/A</v>
      </c>
      <c r="G21" s="14" t="e">
        <f>VLOOKUP(C21,Data!$K$2:$L$36,2)</f>
        <v>#N/A</v>
      </c>
      <c r="H21" s="14" t="e">
        <f>VLOOKUP(C21,Data!$M$2:$N$36,2)</f>
        <v>#N/A</v>
      </c>
      <c r="I21" s="14" t="e">
        <f>VLOOKUP(C21,Data!$O$2:$P$36,2)</f>
        <v>#N/A</v>
      </c>
      <c r="J21" s="14" t="e">
        <f>VLOOKUP(C21,Data!$Q$2:$R$36,2)</f>
        <v>#N/A</v>
      </c>
      <c r="K21" s="14" t="e">
        <f>VLOOKUP(C21,Data!$S$2:$T$36,2)</f>
        <v>#N/A</v>
      </c>
      <c r="L21" s="14" t="e">
        <f>VLOOKUP(C21,Data!$U$2:$V$36,2)</f>
        <v>#N/A</v>
      </c>
      <c r="M21" s="14" t="e">
        <f>VLOOKUP(C21,Data!$G$1:$H$36,2)</f>
        <v>#N/A</v>
      </c>
      <c r="N21" s="14" t="e">
        <f>VLOOKUP(C21,Data!$I$2:$J$36,2)</f>
        <v>#N/A</v>
      </c>
      <c r="O21" s="14" t="e">
        <f>VLOOKUP(C21,Data!$A$2:$B$36,2)</f>
        <v>#N/A</v>
      </c>
      <c r="P21" s="15" t="e">
        <f>VLOOKUP(C21,Data!$C$2:$D$36,2)</f>
        <v>#N/A</v>
      </c>
      <c r="Q21" s="16" t="e">
        <f>VLOOKUP(C21,Data!$E$2:$F$36,2)</f>
        <v>#N/A</v>
      </c>
    </row>
    <row r="22" spans="2:17">
      <c r="B22" s="12" t="s">
        <v>18</v>
      </c>
      <c r="C22" s="3"/>
      <c r="D22" s="9"/>
      <c r="E22" s="14">
        <v>0</v>
      </c>
      <c r="F22" s="14" t="e">
        <f>VLOOKUP(C22,Data!$I$2:$J$36,2)</f>
        <v>#N/A</v>
      </c>
      <c r="G22" s="14" t="e">
        <f>VLOOKUP(C22,Data!$K$2:$L$36,2)</f>
        <v>#N/A</v>
      </c>
      <c r="H22" s="14" t="e">
        <f>VLOOKUP(C22,Data!$M$2:$N$36,2)</f>
        <v>#N/A</v>
      </c>
      <c r="I22" s="14" t="e">
        <f>VLOOKUP(C22,Data!$O$2:$P$36,2)</f>
        <v>#N/A</v>
      </c>
      <c r="J22" s="14" t="e">
        <f>VLOOKUP(C22,Data!$Q$2:$R$36,2)</f>
        <v>#N/A</v>
      </c>
      <c r="K22" s="14" t="e">
        <f>VLOOKUP(C22,Data!$S$2:$T$36,2)</f>
        <v>#N/A</v>
      </c>
      <c r="L22" s="14" t="e">
        <f>VLOOKUP(C22,Data!$U$2:$V$36,2)</f>
        <v>#N/A</v>
      </c>
      <c r="M22" s="14" t="e">
        <f>VLOOKUP(C22,Data!$G$1:$H$36,2)</f>
        <v>#N/A</v>
      </c>
      <c r="N22" s="14" t="e">
        <f>VLOOKUP(C22,Data!$I$2:$J$36,2)</f>
        <v>#N/A</v>
      </c>
      <c r="O22" s="14" t="e">
        <f>VLOOKUP(C22,Data!$A$2:$B$36,2)</f>
        <v>#N/A</v>
      </c>
      <c r="P22" s="15" t="e">
        <f>VLOOKUP(C22,Data!$C$2:$D$36,2)</f>
        <v>#N/A</v>
      </c>
      <c r="Q22" s="16" t="e">
        <f>VLOOKUP(C22,Data!$E$2:$F$36,2)</f>
        <v>#N/A</v>
      </c>
    </row>
    <row r="23" spans="2:17">
      <c r="B23" s="12" t="s">
        <v>19</v>
      </c>
      <c r="C23" s="3"/>
      <c r="D23" s="9"/>
      <c r="E23" s="14">
        <v>0</v>
      </c>
      <c r="F23" s="14" t="e">
        <f>VLOOKUP(C23,Data!$I$2:$J$36,2)</f>
        <v>#N/A</v>
      </c>
      <c r="G23" s="14" t="e">
        <f>VLOOKUP(C23,Data!$K$2:$L$36,2)</f>
        <v>#N/A</v>
      </c>
      <c r="H23" s="14" t="e">
        <f>VLOOKUP(C23,Data!$M$2:$N$36,2)</f>
        <v>#N/A</v>
      </c>
      <c r="I23" s="14" t="e">
        <f>VLOOKUP(C23,Data!$O$2:$P$36,2)</f>
        <v>#N/A</v>
      </c>
      <c r="J23" s="14" t="e">
        <f>VLOOKUP(C23,Data!$Q$2:$R$36,2)</f>
        <v>#N/A</v>
      </c>
      <c r="K23" s="14" t="e">
        <f>VLOOKUP(C23,Data!$S$2:$T$36,2)</f>
        <v>#N/A</v>
      </c>
      <c r="L23" s="14" t="e">
        <f>VLOOKUP(C23,Data!$U$2:$V$36,2)</f>
        <v>#N/A</v>
      </c>
      <c r="M23" s="14" t="e">
        <f>VLOOKUP(C23,Data!$G$1:$H$36,2)</f>
        <v>#N/A</v>
      </c>
      <c r="N23" s="14" t="e">
        <f>VLOOKUP(C23,Data!$I$2:$J$36,2)</f>
        <v>#N/A</v>
      </c>
      <c r="O23" s="14" t="e">
        <f>VLOOKUP(C23,Data!$A$2:$B$36,2)</f>
        <v>#N/A</v>
      </c>
      <c r="P23" s="15" t="e">
        <f>VLOOKUP(C23,Data!$C$2:$D$36,2)</f>
        <v>#N/A</v>
      </c>
      <c r="Q23" s="16" t="e">
        <f>VLOOKUP(C23,Data!$E$2:$F$36,2)</f>
        <v>#N/A</v>
      </c>
    </row>
    <row r="24" spans="2:17">
      <c r="B24" s="12" t="s">
        <v>20</v>
      </c>
      <c r="C24" s="3"/>
      <c r="D24" s="9"/>
      <c r="E24" s="14">
        <v>0</v>
      </c>
      <c r="F24" s="14" t="e">
        <f>VLOOKUP(C24,Data!$I$2:$J$36,2)</f>
        <v>#N/A</v>
      </c>
      <c r="G24" s="14" t="e">
        <f>VLOOKUP(C24,Data!$K$2:$L$36,2)</f>
        <v>#N/A</v>
      </c>
      <c r="H24" s="14" t="e">
        <f>VLOOKUP(C24,Data!$M$2:$N$36,2)</f>
        <v>#N/A</v>
      </c>
      <c r="I24" s="14" t="e">
        <f>VLOOKUP(C24,Data!$O$2:$P$36,2)</f>
        <v>#N/A</v>
      </c>
      <c r="J24" s="14" t="e">
        <f>VLOOKUP(C24,Data!$Q$2:$R$36,2)</f>
        <v>#N/A</v>
      </c>
      <c r="K24" s="14" t="e">
        <f>VLOOKUP(C24,Data!$S$2:$T$36,2)</f>
        <v>#N/A</v>
      </c>
      <c r="L24" s="14" t="e">
        <f>VLOOKUP(C24,Data!$U$2:$V$36,2)</f>
        <v>#N/A</v>
      </c>
      <c r="M24" s="14" t="e">
        <f>VLOOKUP(C24,Data!$G$1:$H$36,2)</f>
        <v>#N/A</v>
      </c>
      <c r="N24" s="14" t="e">
        <f>VLOOKUP(C24,Data!$I$2:$J$36,2)</f>
        <v>#N/A</v>
      </c>
      <c r="O24" s="14" t="e">
        <f>VLOOKUP(C24,Data!$A$2:$B$36,2)</f>
        <v>#N/A</v>
      </c>
      <c r="P24" s="15" t="e">
        <f>VLOOKUP(C24,Data!$C$2:$D$36,2)</f>
        <v>#N/A</v>
      </c>
      <c r="Q24" s="16" t="e">
        <f>VLOOKUP(C24,Data!$E$2:$F$36,2)</f>
        <v>#N/A</v>
      </c>
    </row>
    <row r="25" spans="2:17">
      <c r="B25" s="12" t="s">
        <v>21</v>
      </c>
      <c r="C25" s="3"/>
      <c r="D25" s="9"/>
      <c r="E25" s="14">
        <v>0</v>
      </c>
      <c r="F25" s="14" t="e">
        <f>VLOOKUP(C25,Data!$I$2:$J$36,2)</f>
        <v>#N/A</v>
      </c>
      <c r="G25" s="14" t="e">
        <f>VLOOKUP(C25,Data!$K$2:$L$36,2)</f>
        <v>#N/A</v>
      </c>
      <c r="H25" s="14" t="e">
        <f>VLOOKUP(C25,Data!$M$2:$N$36,2)</f>
        <v>#N/A</v>
      </c>
      <c r="I25" s="14" t="e">
        <f>VLOOKUP(C25,Data!$O$2:$P$36,2)</f>
        <v>#N/A</v>
      </c>
      <c r="J25" s="14" t="e">
        <f>VLOOKUP(C25,Data!$Q$2:$R$36,2)</f>
        <v>#N/A</v>
      </c>
      <c r="K25" s="14" t="e">
        <f>VLOOKUP(C25,Data!$S$2:$T$36,2)</f>
        <v>#N/A</v>
      </c>
      <c r="L25" s="14" t="e">
        <f>VLOOKUP(C25,Data!$U$2:$V$36,2)</f>
        <v>#N/A</v>
      </c>
      <c r="M25" s="14" t="e">
        <f>VLOOKUP(C25,Data!$G$1:$H$36,2)</f>
        <v>#N/A</v>
      </c>
      <c r="N25" s="14" t="e">
        <f>VLOOKUP(C25,Data!$I$2:$J$36,2)</f>
        <v>#N/A</v>
      </c>
      <c r="O25" s="14" t="e">
        <f>VLOOKUP(C25,Data!$A$2:$B$36,2)</f>
        <v>#N/A</v>
      </c>
      <c r="P25" s="15" t="e">
        <f>VLOOKUP(C25,Data!$C$2:$D$36,2)</f>
        <v>#N/A</v>
      </c>
      <c r="Q25" s="16" t="e">
        <f>VLOOKUP(C25,Data!$E$2:$F$36,2)</f>
        <v>#N/A</v>
      </c>
    </row>
    <row r="26" spans="2:17">
      <c r="B26" s="12" t="s">
        <v>22</v>
      </c>
      <c r="C26" s="3"/>
      <c r="D26" s="9"/>
      <c r="E26" s="14">
        <v>0</v>
      </c>
      <c r="F26" s="14" t="e">
        <f>VLOOKUP(C26,Data!$I$2:$J$36,2)</f>
        <v>#N/A</v>
      </c>
      <c r="G26" s="14" t="e">
        <f>VLOOKUP(C26,Data!$K$2:$L$36,2)</f>
        <v>#N/A</v>
      </c>
      <c r="H26" s="14" t="e">
        <f>VLOOKUP(C26,Data!$M$2:$N$36,2)</f>
        <v>#N/A</v>
      </c>
      <c r="I26" s="14" t="e">
        <f>VLOOKUP(C26,Data!$O$2:$P$36,2)</f>
        <v>#N/A</v>
      </c>
      <c r="J26" s="14" t="e">
        <f>VLOOKUP(C26,Data!$Q$2:$R$36,2)</f>
        <v>#N/A</v>
      </c>
      <c r="K26" s="14" t="e">
        <f>VLOOKUP(C26,Data!$S$2:$T$36,2)</f>
        <v>#N/A</v>
      </c>
      <c r="L26" s="14" t="e">
        <f>VLOOKUP(C26,Data!$U$2:$V$36,2)</f>
        <v>#N/A</v>
      </c>
      <c r="M26" s="14" t="e">
        <f>VLOOKUP(C26,Data!$G$1:$H$36,2)</f>
        <v>#N/A</v>
      </c>
      <c r="N26" s="14" t="e">
        <f>VLOOKUP(C26,Data!$I$2:$J$36,2)</f>
        <v>#N/A</v>
      </c>
      <c r="O26" s="14" t="e">
        <f>VLOOKUP(C26,Data!$A$2:$B$36,2)</f>
        <v>#N/A</v>
      </c>
      <c r="P26" s="15" t="e">
        <f>VLOOKUP(C26,Data!$C$2:$D$36,2)</f>
        <v>#N/A</v>
      </c>
      <c r="Q26" s="16" t="e">
        <f>VLOOKUP(C26,Data!$E$2:$F$36,2)</f>
        <v>#N/A</v>
      </c>
    </row>
    <row r="27" spans="2:17">
      <c r="B27" s="12" t="s">
        <v>23</v>
      </c>
      <c r="C27" s="3"/>
      <c r="D27" s="9"/>
      <c r="E27" s="14">
        <v>0</v>
      </c>
      <c r="F27" s="14" t="e">
        <f>VLOOKUP(C27,Data!$I$2:$J$36,2)</f>
        <v>#N/A</v>
      </c>
      <c r="G27" s="14" t="e">
        <f>VLOOKUP(C27,Data!$K$2:$L$36,2)</f>
        <v>#N/A</v>
      </c>
      <c r="H27" s="14" t="e">
        <f>VLOOKUP(C27,Data!$M$2:$N$36,2)</f>
        <v>#N/A</v>
      </c>
      <c r="I27" s="14" t="e">
        <f>VLOOKUP(C27,Data!$O$2:$P$36,2)</f>
        <v>#N/A</v>
      </c>
      <c r="J27" s="14" t="e">
        <f>VLOOKUP(C27,Data!$Q$2:$R$36,2)</f>
        <v>#N/A</v>
      </c>
      <c r="K27" s="14" t="e">
        <f>VLOOKUP(C27,Data!$S$2:$T$36,2)</f>
        <v>#N/A</v>
      </c>
      <c r="L27" s="14" t="e">
        <f>VLOOKUP(C27,Data!$U$2:$V$36,2)</f>
        <v>#N/A</v>
      </c>
      <c r="M27" s="14" t="e">
        <f>VLOOKUP(C27,Data!$G$1:$H$36,2)</f>
        <v>#N/A</v>
      </c>
      <c r="N27" s="14" t="e">
        <f>VLOOKUP(C27,Data!$I$2:$J$36,2)</f>
        <v>#N/A</v>
      </c>
      <c r="O27" s="14" t="e">
        <f>VLOOKUP(C27,Data!$A$2:$B$36,2)</f>
        <v>#N/A</v>
      </c>
      <c r="P27" s="15" t="e">
        <f>VLOOKUP(C27,Data!$C$2:$D$36,2)</f>
        <v>#N/A</v>
      </c>
      <c r="Q27" s="16" t="e">
        <f>VLOOKUP(C27,Data!$E$2:$F$36,2)</f>
        <v>#N/A</v>
      </c>
    </row>
    <row r="28" spans="2:17">
      <c r="B28" s="12" t="s">
        <v>24</v>
      </c>
      <c r="C28" s="3"/>
      <c r="D28" s="9"/>
      <c r="E28" s="14">
        <v>0</v>
      </c>
      <c r="F28" s="14" t="e">
        <f>VLOOKUP(C28,Data!$I$2:$J$36,2)</f>
        <v>#N/A</v>
      </c>
      <c r="G28" s="14" t="e">
        <f>VLOOKUP(C28,Data!$K$2:$L$36,2)</f>
        <v>#N/A</v>
      </c>
      <c r="H28" s="14" t="e">
        <f>VLOOKUP(C28,Data!$M$2:$N$36,2)</f>
        <v>#N/A</v>
      </c>
      <c r="I28" s="14" t="e">
        <f>VLOOKUP(C28,Data!$O$2:$P$36,2)</f>
        <v>#N/A</v>
      </c>
      <c r="J28" s="14" t="e">
        <f>VLOOKUP(C28,Data!$Q$2:$R$36,2)</f>
        <v>#N/A</v>
      </c>
      <c r="K28" s="14" t="e">
        <f>VLOOKUP(C28,Data!$S$2:$T$36,2)</f>
        <v>#N/A</v>
      </c>
      <c r="L28" s="14" t="e">
        <f>VLOOKUP(C28,Data!$U$2:$V$36,2)</f>
        <v>#N/A</v>
      </c>
      <c r="M28" s="14" t="e">
        <f>VLOOKUP(C28,Data!$G$1:$H$36,2)</f>
        <v>#N/A</v>
      </c>
      <c r="N28" s="14" t="e">
        <f>VLOOKUP(C28,Data!$I$2:$J$36,2)</f>
        <v>#N/A</v>
      </c>
      <c r="O28" s="14" t="e">
        <f>VLOOKUP(C28,Data!$A$2:$B$36,2)</f>
        <v>#N/A</v>
      </c>
      <c r="P28" s="15" t="e">
        <f>VLOOKUP(C28,Data!$C$2:$D$36,2)</f>
        <v>#N/A</v>
      </c>
      <c r="Q28" s="16" t="e">
        <f>VLOOKUP(C28,Data!$E$2:$F$36,2)</f>
        <v>#N/A</v>
      </c>
    </row>
    <row r="29" spans="2:17">
      <c r="B29" s="12" t="s">
        <v>25</v>
      </c>
      <c r="C29" s="3"/>
      <c r="D29" s="9"/>
      <c r="E29" s="14">
        <v>0</v>
      </c>
      <c r="F29" s="14" t="e">
        <f>VLOOKUP(C29,Data!$I$2:$J$36,2)</f>
        <v>#N/A</v>
      </c>
      <c r="G29" s="14" t="e">
        <f>VLOOKUP(C29,Data!$K$2:$L$36,2)</f>
        <v>#N/A</v>
      </c>
      <c r="H29" s="14" t="e">
        <f>VLOOKUP(C29,Data!$M$2:$N$36,2)</f>
        <v>#N/A</v>
      </c>
      <c r="I29" s="14" t="e">
        <f>VLOOKUP(C29,Data!$O$2:$P$36,2)</f>
        <v>#N/A</v>
      </c>
      <c r="J29" s="14" t="e">
        <f>VLOOKUP(C29,Data!$Q$2:$R$36,2)</f>
        <v>#N/A</v>
      </c>
      <c r="K29" s="14" t="e">
        <f>VLOOKUP(C29,Data!$S$2:$T$36,2)</f>
        <v>#N/A</v>
      </c>
      <c r="L29" s="14" t="e">
        <f>VLOOKUP(C29,Data!$U$2:$V$36,2)</f>
        <v>#N/A</v>
      </c>
      <c r="M29" s="14" t="e">
        <f>VLOOKUP(C29,Data!$G$1:$H$36,2)</f>
        <v>#N/A</v>
      </c>
      <c r="N29" s="14" t="e">
        <f>VLOOKUP(C29,Data!$I$2:$J$36,2)</f>
        <v>#N/A</v>
      </c>
      <c r="O29" s="14" t="e">
        <f>VLOOKUP(C29,Data!$A$2:$B$36,2)</f>
        <v>#N/A</v>
      </c>
      <c r="P29" s="15" t="e">
        <f>VLOOKUP(C29,Data!$C$2:$D$36,2)</f>
        <v>#N/A</v>
      </c>
      <c r="Q29" s="16" t="e">
        <f>VLOOKUP(C29,Data!$E$2:$F$36,2)</f>
        <v>#N/A</v>
      </c>
    </row>
    <row r="30" spans="2:17">
      <c r="B30" s="12" t="s">
        <v>26</v>
      </c>
      <c r="C30" s="3"/>
      <c r="D30" s="9"/>
      <c r="E30" s="14">
        <v>0</v>
      </c>
      <c r="F30" s="14" t="e">
        <f>VLOOKUP(C30,Data!$I$2:$J$36,2)</f>
        <v>#N/A</v>
      </c>
      <c r="G30" s="14" t="e">
        <f>VLOOKUP(C30,Data!$K$2:$L$36,2)</f>
        <v>#N/A</v>
      </c>
      <c r="H30" s="14" t="e">
        <f>VLOOKUP(C30,Data!$M$2:$N$36,2)</f>
        <v>#N/A</v>
      </c>
      <c r="I30" s="14" t="e">
        <f>VLOOKUP(C30,Data!$O$2:$P$36,2)</f>
        <v>#N/A</v>
      </c>
      <c r="J30" s="14" t="e">
        <f>VLOOKUP(C30,Data!$Q$2:$R$36,2)</f>
        <v>#N/A</v>
      </c>
      <c r="K30" s="14" t="e">
        <f>VLOOKUP(C30,Data!$S$2:$T$36,2)</f>
        <v>#N/A</v>
      </c>
      <c r="L30" s="14" t="e">
        <f>VLOOKUP(C30,Data!$U$2:$V$36,2)</f>
        <v>#N/A</v>
      </c>
      <c r="M30" s="14" t="e">
        <f>VLOOKUP(C30,Data!$G$1:$H$36,2)</f>
        <v>#N/A</v>
      </c>
      <c r="N30" s="14" t="e">
        <f>VLOOKUP(C30,Data!$I$2:$J$36,2)</f>
        <v>#N/A</v>
      </c>
      <c r="O30" s="14" t="e">
        <f>VLOOKUP(C30,Data!$A$2:$B$36,2)</f>
        <v>#N/A</v>
      </c>
      <c r="P30" s="15" t="e">
        <f>VLOOKUP(C30,Data!$C$2:$D$36,2)</f>
        <v>#N/A</v>
      </c>
      <c r="Q30" s="16" t="e">
        <f>VLOOKUP(C30,Data!$E$2:$F$36,2)</f>
        <v>#N/A</v>
      </c>
    </row>
    <row r="31" spans="2:17">
      <c r="B31" s="12" t="s">
        <v>27</v>
      </c>
      <c r="C31" s="3"/>
      <c r="D31" s="9"/>
      <c r="E31" s="14">
        <v>0</v>
      </c>
      <c r="F31" s="14" t="e">
        <f>VLOOKUP(C31,Data!$I$2:$J$36,2)</f>
        <v>#N/A</v>
      </c>
      <c r="G31" s="14" t="e">
        <f>VLOOKUP(C31,Data!$K$2:$L$36,2)</f>
        <v>#N/A</v>
      </c>
      <c r="H31" s="14" t="e">
        <f>VLOOKUP(C31,Data!$M$2:$N$36,2)</f>
        <v>#N/A</v>
      </c>
      <c r="I31" s="14" t="e">
        <f>VLOOKUP(C31,Data!$O$2:$P$36,2)</f>
        <v>#N/A</v>
      </c>
      <c r="J31" s="14" t="e">
        <f>VLOOKUP(C31,Data!$Q$2:$R$36,2)</f>
        <v>#N/A</v>
      </c>
      <c r="K31" s="14" t="e">
        <f>VLOOKUP(C31,Data!$S$2:$T$36,2)</f>
        <v>#N/A</v>
      </c>
      <c r="L31" s="14" t="e">
        <f>VLOOKUP(C31,Data!$U$2:$V$36,2)</f>
        <v>#N/A</v>
      </c>
      <c r="M31" s="14" t="e">
        <f>VLOOKUP(C31,Data!$G$1:$H$36,2)</f>
        <v>#N/A</v>
      </c>
      <c r="N31" s="14" t="e">
        <f>VLOOKUP(C31,Data!$I$2:$J$36,2)</f>
        <v>#N/A</v>
      </c>
      <c r="O31" s="14" t="e">
        <f>VLOOKUP(C31,Data!$A$2:$B$36,2)</f>
        <v>#N/A</v>
      </c>
      <c r="P31" s="15" t="e">
        <f>VLOOKUP(C31,Data!$C$2:$D$36,2)</f>
        <v>#N/A</v>
      </c>
      <c r="Q31" s="16" t="e">
        <f>VLOOKUP(C31,Data!$E$2:$F$36,2)</f>
        <v>#N/A</v>
      </c>
    </row>
    <row r="32" spans="2:17">
      <c r="B32" s="12" t="s">
        <v>28</v>
      </c>
      <c r="C32" s="3"/>
      <c r="D32" s="9"/>
      <c r="E32" s="14">
        <v>0</v>
      </c>
      <c r="F32" s="14" t="e">
        <f>VLOOKUP(C32,Data!$I$2:$J$36,2)</f>
        <v>#N/A</v>
      </c>
      <c r="G32" s="14" t="e">
        <f>VLOOKUP(C32,Data!$K$2:$L$36,2)</f>
        <v>#N/A</v>
      </c>
      <c r="H32" s="14" t="e">
        <f>VLOOKUP(C32,Data!$M$2:$N$36,2)</f>
        <v>#N/A</v>
      </c>
      <c r="I32" s="14" t="e">
        <f>VLOOKUP(C32,Data!$O$2:$P$36,2)</f>
        <v>#N/A</v>
      </c>
      <c r="J32" s="14" t="e">
        <f>VLOOKUP(C32,Data!$Q$2:$R$36,2)</f>
        <v>#N/A</v>
      </c>
      <c r="K32" s="14" t="e">
        <f>VLOOKUP(C32,Data!$S$2:$T$36,2)</f>
        <v>#N/A</v>
      </c>
      <c r="L32" s="14" t="e">
        <f>VLOOKUP(C32,Data!$U$2:$V$36,2)</f>
        <v>#N/A</v>
      </c>
      <c r="M32" s="14" t="e">
        <f>VLOOKUP(C32,Data!$G$1:$H$36,2)</f>
        <v>#N/A</v>
      </c>
      <c r="N32" s="14" t="e">
        <f>VLOOKUP(C32,Data!$I$2:$J$36,2)</f>
        <v>#N/A</v>
      </c>
      <c r="O32" s="14" t="e">
        <f>VLOOKUP(C32,Data!$A$2:$B$36,2)</f>
        <v>#N/A</v>
      </c>
      <c r="P32" s="15" t="e">
        <f>VLOOKUP(C32,Data!$C$2:$D$36,2)</f>
        <v>#N/A</v>
      </c>
      <c r="Q32" s="16" t="e">
        <f>VLOOKUP(C32,Data!$E$2:$F$36,2)</f>
        <v>#N/A</v>
      </c>
    </row>
    <row r="33" spans="2:17">
      <c r="B33" s="12" t="s">
        <v>29</v>
      </c>
      <c r="C33" s="3"/>
      <c r="D33" s="9"/>
      <c r="E33" s="14">
        <v>0</v>
      </c>
      <c r="F33" s="14" t="e">
        <f>VLOOKUP(C33,Data!$I$2:$J$36,2)</f>
        <v>#N/A</v>
      </c>
      <c r="G33" s="14" t="e">
        <f>VLOOKUP(C33,Data!$K$2:$L$36,2)</f>
        <v>#N/A</v>
      </c>
      <c r="H33" s="14" t="e">
        <f>VLOOKUP(C33,Data!$M$2:$N$36,2)</f>
        <v>#N/A</v>
      </c>
      <c r="I33" s="14" t="e">
        <f>VLOOKUP(C33,Data!$O$2:$P$36,2)</f>
        <v>#N/A</v>
      </c>
      <c r="J33" s="14" t="e">
        <f>VLOOKUP(C33,Data!$Q$2:$R$36,2)</f>
        <v>#N/A</v>
      </c>
      <c r="K33" s="14" t="e">
        <f>VLOOKUP(C33,Data!$S$2:$T$36,2)</f>
        <v>#N/A</v>
      </c>
      <c r="L33" s="14" t="e">
        <f>VLOOKUP(C33,Data!$U$2:$V$36,2)</f>
        <v>#N/A</v>
      </c>
      <c r="M33" s="14" t="e">
        <f>VLOOKUP(C33,Data!$G$1:$H$36,2)</f>
        <v>#N/A</v>
      </c>
      <c r="N33" s="14" t="e">
        <f>VLOOKUP(C33,Data!$I$2:$J$36,2)</f>
        <v>#N/A</v>
      </c>
      <c r="O33" s="14" t="e">
        <f>VLOOKUP(C33,Data!$A$2:$B$36,2)</f>
        <v>#N/A</v>
      </c>
      <c r="P33" s="15" t="e">
        <f>VLOOKUP(C33,Data!$C$2:$D$36,2)</f>
        <v>#N/A</v>
      </c>
      <c r="Q33" s="16" t="e">
        <f>VLOOKUP(C33,Data!$E$2:$F$36,2)</f>
        <v>#N/A</v>
      </c>
    </row>
    <row r="34" spans="2:17">
      <c r="B34" s="12" t="s">
        <v>30</v>
      </c>
      <c r="C34" s="3"/>
      <c r="D34" s="9"/>
      <c r="E34" s="14">
        <v>0</v>
      </c>
      <c r="F34" s="14" t="e">
        <f>VLOOKUP(C34,Data!$I$2:$J$36,2)</f>
        <v>#N/A</v>
      </c>
      <c r="G34" s="14" t="e">
        <f>VLOOKUP(C34,Data!$K$2:$L$36,2)</f>
        <v>#N/A</v>
      </c>
      <c r="H34" s="14" t="e">
        <f>VLOOKUP(C34,Data!$M$2:$N$36,2)</f>
        <v>#N/A</v>
      </c>
      <c r="I34" s="14" t="e">
        <f>VLOOKUP(C34,Data!$O$2:$P$36,2)</f>
        <v>#N/A</v>
      </c>
      <c r="J34" s="14" t="e">
        <f>VLOOKUP(C34,Data!$Q$2:$R$36,2)</f>
        <v>#N/A</v>
      </c>
      <c r="K34" s="14" t="e">
        <f>VLOOKUP(C34,Data!$S$2:$T$36,2)</f>
        <v>#N/A</v>
      </c>
      <c r="L34" s="14" t="e">
        <f>VLOOKUP(C34,Data!$U$2:$V$36,2)</f>
        <v>#N/A</v>
      </c>
      <c r="M34" s="14" t="e">
        <f>VLOOKUP(C34,Data!$G$1:$H$36,2)</f>
        <v>#N/A</v>
      </c>
      <c r="N34" s="14" t="e">
        <f>VLOOKUP(C34,Data!$I$2:$J$36,2)</f>
        <v>#N/A</v>
      </c>
      <c r="O34" s="14" t="e">
        <f>VLOOKUP(C34,Data!$A$2:$B$36,2)</f>
        <v>#N/A</v>
      </c>
      <c r="P34" s="15" t="e">
        <f>VLOOKUP(C34,Data!$C$2:$D$36,2)</f>
        <v>#N/A</v>
      </c>
      <c r="Q34" s="16" t="e">
        <f>VLOOKUP(C34,Data!$E$2:$F$36,2)</f>
        <v>#N/A</v>
      </c>
    </row>
    <row r="35" spans="2:17">
      <c r="B35" s="12" t="s">
        <v>31</v>
      </c>
      <c r="C35" s="3"/>
      <c r="D35" s="9"/>
      <c r="E35" s="14">
        <v>0</v>
      </c>
      <c r="F35" s="14" t="e">
        <f>VLOOKUP(C35,Data!$I$2:$J$36,2)</f>
        <v>#N/A</v>
      </c>
      <c r="G35" s="14" t="e">
        <f>VLOOKUP(C35,Data!$K$2:$L$36,2)</f>
        <v>#N/A</v>
      </c>
      <c r="H35" s="14" t="e">
        <f>VLOOKUP(C35,Data!$M$2:$N$36,2)</f>
        <v>#N/A</v>
      </c>
      <c r="I35" s="14" t="e">
        <f>VLOOKUP(C35,Data!$O$2:$P$36,2)</f>
        <v>#N/A</v>
      </c>
      <c r="J35" s="14" t="e">
        <f>VLOOKUP(C35,Data!$Q$2:$R$36,2)</f>
        <v>#N/A</v>
      </c>
      <c r="K35" s="14" t="e">
        <f>VLOOKUP(C35,Data!$S$2:$T$36,2)</f>
        <v>#N/A</v>
      </c>
      <c r="L35" s="14" t="e">
        <f>VLOOKUP(C35,Data!$U$2:$V$36,2)</f>
        <v>#N/A</v>
      </c>
      <c r="M35" s="14" t="e">
        <f>VLOOKUP(C35,Data!$G$1:$H$36,2)</f>
        <v>#N/A</v>
      </c>
      <c r="N35" s="14" t="e">
        <f>VLOOKUP(C35,Data!$I$2:$J$36,2)</f>
        <v>#N/A</v>
      </c>
      <c r="O35" s="14" t="e">
        <f>VLOOKUP(C35,Data!$A$2:$B$36,2)</f>
        <v>#N/A</v>
      </c>
      <c r="P35" s="15" t="e">
        <f>VLOOKUP(C35,Data!$C$2:$D$36,2)</f>
        <v>#N/A</v>
      </c>
      <c r="Q35" s="16" t="e">
        <f>VLOOKUP(C35,Data!$E$2:$F$36,2)</f>
        <v>#N/A</v>
      </c>
    </row>
    <row r="36" spans="2:17">
      <c r="B36" s="12" t="s">
        <v>32</v>
      </c>
      <c r="C36" s="3"/>
      <c r="D36" s="9"/>
      <c r="E36" s="14">
        <v>0</v>
      </c>
      <c r="F36" s="14" t="e">
        <f>VLOOKUP(C36,Data!$I$2:$J$36,2)</f>
        <v>#N/A</v>
      </c>
      <c r="G36" s="14" t="e">
        <f>VLOOKUP(C36,Data!$K$2:$L$36,2)</f>
        <v>#N/A</v>
      </c>
      <c r="H36" s="14" t="e">
        <f>VLOOKUP(C36,Data!$M$2:$N$36,2)</f>
        <v>#N/A</v>
      </c>
      <c r="I36" s="14" t="e">
        <f>VLOOKUP(C36,Data!$O$2:$P$36,2)</f>
        <v>#N/A</v>
      </c>
      <c r="J36" s="14" t="e">
        <f>VLOOKUP(C36,Data!$Q$2:$R$36,2)</f>
        <v>#N/A</v>
      </c>
      <c r="K36" s="14" t="e">
        <f>VLOOKUP(C36,Data!$S$2:$T$36,2)</f>
        <v>#N/A</v>
      </c>
      <c r="L36" s="14" t="e">
        <f>VLOOKUP(C36,Data!$U$2:$V$36,2)</f>
        <v>#N/A</v>
      </c>
      <c r="M36" s="14" t="e">
        <f>VLOOKUP(C36,Data!$G$1:$H$36,2)</f>
        <v>#N/A</v>
      </c>
      <c r="N36" s="14" t="e">
        <f>VLOOKUP(C36,Data!$I$2:$J$36,2)</f>
        <v>#N/A</v>
      </c>
      <c r="O36" s="14" t="e">
        <f>VLOOKUP(C36,Data!$A$2:$B$36,2)</f>
        <v>#N/A</v>
      </c>
      <c r="P36" s="15" t="e">
        <f>VLOOKUP(C36,Data!$C$2:$D$36,2)</f>
        <v>#N/A</v>
      </c>
      <c r="Q36" s="16" t="e">
        <f>VLOOKUP(C36,Data!$E$2:$F$36,2)</f>
        <v>#N/A</v>
      </c>
    </row>
    <row r="37" spans="2:17">
      <c r="B37" s="12" t="s">
        <v>33</v>
      </c>
      <c r="C37" s="3"/>
      <c r="D37" s="9"/>
      <c r="E37" s="14">
        <v>0</v>
      </c>
      <c r="F37" s="14" t="e">
        <f>VLOOKUP(C37,Data!$I$2:$J$36,2)</f>
        <v>#N/A</v>
      </c>
      <c r="G37" s="14" t="e">
        <f>VLOOKUP(C37,Data!$K$2:$L$36,2)</f>
        <v>#N/A</v>
      </c>
      <c r="H37" s="14" t="e">
        <f>VLOOKUP(C37,Data!$M$2:$N$36,2)</f>
        <v>#N/A</v>
      </c>
      <c r="I37" s="14" t="e">
        <f>VLOOKUP(C37,Data!$O$2:$P$36,2)</f>
        <v>#N/A</v>
      </c>
      <c r="J37" s="14" t="e">
        <f>VLOOKUP(C37,Data!$Q$2:$R$36,2)</f>
        <v>#N/A</v>
      </c>
      <c r="K37" s="14" t="e">
        <f>VLOOKUP(C37,Data!$S$2:$T$36,2)</f>
        <v>#N/A</v>
      </c>
      <c r="L37" s="14" t="e">
        <f>VLOOKUP(C37,Data!$U$2:$V$36,2)</f>
        <v>#N/A</v>
      </c>
      <c r="M37" s="14" t="e">
        <f>VLOOKUP(C37,Data!$G$1:$H$36,2)</f>
        <v>#N/A</v>
      </c>
      <c r="N37" s="14" t="e">
        <f>VLOOKUP(C37,Data!$I$2:$J$36,2)</f>
        <v>#N/A</v>
      </c>
      <c r="O37" s="14" t="e">
        <f>VLOOKUP(C37,Data!$A$2:$B$36,2)</f>
        <v>#N/A</v>
      </c>
      <c r="P37" s="15" t="e">
        <f>VLOOKUP(C37,Data!$C$2:$D$36,2)</f>
        <v>#N/A</v>
      </c>
      <c r="Q37" s="16" t="e">
        <f>VLOOKUP(C37,Data!$E$2:$F$36,2)</f>
        <v>#N/A</v>
      </c>
    </row>
    <row r="38" spans="2:17">
      <c r="B38" s="12" t="s">
        <v>34</v>
      </c>
      <c r="C38" s="3"/>
      <c r="D38" s="9"/>
      <c r="E38" s="14">
        <v>0</v>
      </c>
      <c r="F38" s="14" t="e">
        <f>VLOOKUP(C38,Data!$I$2:$J$36,2)</f>
        <v>#N/A</v>
      </c>
      <c r="G38" s="14" t="e">
        <f>VLOOKUP(C38,Data!$K$2:$L$36,2)</f>
        <v>#N/A</v>
      </c>
      <c r="H38" s="14" t="e">
        <f>VLOOKUP(C38,Data!$M$2:$N$36,2)</f>
        <v>#N/A</v>
      </c>
      <c r="I38" s="14" t="e">
        <f>VLOOKUP(C38,Data!$O$2:$P$36,2)</f>
        <v>#N/A</v>
      </c>
      <c r="J38" s="14" t="e">
        <f>VLOOKUP(C38,Data!$Q$2:$R$36,2)</f>
        <v>#N/A</v>
      </c>
      <c r="K38" s="14" t="e">
        <f>VLOOKUP(C38,Data!$S$2:$T$36,2)</f>
        <v>#N/A</v>
      </c>
      <c r="L38" s="14" t="e">
        <f>VLOOKUP(C38,Data!$U$2:$V$36,2)</f>
        <v>#N/A</v>
      </c>
      <c r="M38" s="14" t="e">
        <f>VLOOKUP(C38,Data!$G$1:$H$36,2)</f>
        <v>#N/A</v>
      </c>
      <c r="N38" s="14" t="e">
        <f>VLOOKUP(C38,Data!$I$2:$J$36,2)</f>
        <v>#N/A</v>
      </c>
      <c r="O38" s="14" t="e">
        <f>VLOOKUP(C38,Data!$A$2:$B$36,2)</f>
        <v>#N/A</v>
      </c>
      <c r="P38" s="15" t="e">
        <f>VLOOKUP(C38,Data!$C$2:$D$36,2)</f>
        <v>#N/A</v>
      </c>
      <c r="Q38" s="16" t="e">
        <f>VLOOKUP(C38,Data!$E$2:$F$36,2)</f>
        <v>#N/A</v>
      </c>
    </row>
    <row r="39" spans="2:17">
      <c r="B39" s="12" t="s">
        <v>35</v>
      </c>
      <c r="C39" s="3"/>
      <c r="D39" s="9"/>
      <c r="E39" s="14">
        <v>0</v>
      </c>
      <c r="F39" s="14" t="e">
        <f>VLOOKUP(C39,Data!$I$2:$J$36,2)</f>
        <v>#N/A</v>
      </c>
      <c r="G39" s="14" t="e">
        <f>VLOOKUP(C39,Data!$K$2:$L$36,2)</f>
        <v>#N/A</v>
      </c>
      <c r="H39" s="14" t="e">
        <f>VLOOKUP(C39,Data!$M$2:$N$36,2)</f>
        <v>#N/A</v>
      </c>
      <c r="I39" s="14" t="e">
        <f>VLOOKUP(C39,Data!$O$2:$P$36,2)</f>
        <v>#N/A</v>
      </c>
      <c r="J39" s="14" t="e">
        <f>VLOOKUP(C39,Data!$Q$2:$R$36,2)</f>
        <v>#N/A</v>
      </c>
      <c r="K39" s="14" t="e">
        <f>VLOOKUP(C39,Data!$S$2:$T$36,2)</f>
        <v>#N/A</v>
      </c>
      <c r="L39" s="14" t="e">
        <f>VLOOKUP(C39,Data!$U$2:$V$36,2)</f>
        <v>#N/A</v>
      </c>
      <c r="M39" s="14" t="e">
        <f>VLOOKUP(C39,Data!$G$1:$H$36,2)</f>
        <v>#N/A</v>
      </c>
      <c r="N39" s="14" t="e">
        <f>VLOOKUP(C39,Data!$I$2:$J$36,2)</f>
        <v>#N/A</v>
      </c>
      <c r="O39" s="14" t="e">
        <f>VLOOKUP(C39,Data!$A$2:$B$36,2)</f>
        <v>#N/A</v>
      </c>
      <c r="P39" s="15" t="e">
        <f>VLOOKUP(C39,Data!$C$2:$D$36,2)</f>
        <v>#N/A</v>
      </c>
      <c r="Q39" s="16" t="e">
        <f>VLOOKUP(C39,Data!$E$2:$F$36,2)</f>
        <v>#N/A</v>
      </c>
    </row>
    <row r="40" spans="2:17" ht="15.75" thickBot="1">
      <c r="B40" s="18" t="s">
        <v>36</v>
      </c>
      <c r="C40" s="20"/>
      <c r="D40" s="17"/>
      <c r="E40" s="21">
        <v>0</v>
      </c>
      <c r="F40" s="21" t="e">
        <f>VLOOKUP(C40,Data!$I$2:$J$36,2)</f>
        <v>#N/A</v>
      </c>
      <c r="G40" s="21" t="e">
        <f>VLOOKUP(C40,Data!$K$2:$L$36,2)</f>
        <v>#N/A</v>
      </c>
      <c r="H40" s="21" t="e">
        <f>VLOOKUP(C40,Data!$M$2:$N$36,2)</f>
        <v>#N/A</v>
      </c>
      <c r="I40" s="21" t="e">
        <f>VLOOKUP(C40,Data!$O$2:$P$36,2)</f>
        <v>#N/A</v>
      </c>
      <c r="J40" s="21" t="e">
        <f>VLOOKUP(C40,Data!$Q$2:$R$36,2)</f>
        <v>#N/A</v>
      </c>
      <c r="K40" s="21" t="e">
        <f>VLOOKUP(C40,Data!$S$2:$T$36,2)</f>
        <v>#N/A</v>
      </c>
      <c r="L40" s="21" t="e">
        <f>VLOOKUP(C40,Data!$U$2:$V$36,2)</f>
        <v>#N/A</v>
      </c>
      <c r="M40" s="21" t="e">
        <f>VLOOKUP(C40,Data!$G$1:$H$36,2)</f>
        <v>#N/A</v>
      </c>
      <c r="N40" s="21" t="e">
        <f>VLOOKUP(C40,Data!$I$2:$J$36,2)</f>
        <v>#N/A</v>
      </c>
      <c r="O40" s="21" t="e">
        <f>VLOOKUP(C40,Data!$A$2:$B$36,2)</f>
        <v>#N/A</v>
      </c>
      <c r="P40" s="22" t="e">
        <f>VLOOKUP(C40,Data!$C$2:$D$36,2)</f>
        <v>#N/A</v>
      </c>
      <c r="Q40" s="23" t="e">
        <f>VLOOKUP(C40,Data!$E$2:$F$36,2)</f>
        <v>#N/A</v>
      </c>
    </row>
  </sheetData>
  <sheetProtection sheet="1" objects="1" scenarios="1"/>
  <dataValidations count="1">
    <dataValidation type="whole" allowBlank="1" showInputMessage="1" showErrorMessage="1" errorTitle="Invalid Position" error="Invalid position. Please enter a position between 1 and 35" prompt="Enter a position between 1 and 35" sqref="C6:C40">
      <formula1>1</formula1>
      <formula2>35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36"/>
  <sheetViews>
    <sheetView topLeftCell="E1" workbookViewId="0">
      <selection activeCell="M16" sqref="M16"/>
    </sheetView>
  </sheetViews>
  <sheetFormatPr defaultRowHeight="15"/>
  <sheetData>
    <row r="1" spans="1:22">
      <c r="A1" t="s">
        <v>45</v>
      </c>
      <c r="C1" t="s">
        <v>46</v>
      </c>
      <c r="E1" t="s">
        <v>47</v>
      </c>
      <c r="G1" t="s">
        <v>48</v>
      </c>
      <c r="I1" t="s">
        <v>49</v>
      </c>
      <c r="K1" t="s">
        <v>50</v>
      </c>
      <c r="M1" t="s">
        <v>51</v>
      </c>
      <c r="O1" t="s">
        <v>52</v>
      </c>
      <c r="Q1" t="s">
        <v>53</v>
      </c>
      <c r="S1" t="s">
        <v>54</v>
      </c>
      <c r="U1" t="s">
        <v>55</v>
      </c>
    </row>
    <row r="2" spans="1:22">
      <c r="A2">
        <v>1</v>
      </c>
      <c r="B2">
        <f>1100*0.03</f>
        <v>33</v>
      </c>
      <c r="C2">
        <v>1</v>
      </c>
      <c r="D2">
        <f>1100*0.03</f>
        <v>33</v>
      </c>
      <c r="E2">
        <v>1</v>
      </c>
      <c r="F2">
        <f>1100*0.03</f>
        <v>33</v>
      </c>
      <c r="G2">
        <v>1</v>
      </c>
      <c r="H2">
        <f>942*0.03</f>
        <v>28.259999999999998</v>
      </c>
      <c r="I2">
        <v>1</v>
      </c>
      <c r="J2">
        <f>1150*0.03</f>
        <v>34.5</v>
      </c>
      <c r="K2">
        <v>1</v>
      </c>
      <c r="L2">
        <f>600*0.03</f>
        <v>18</v>
      </c>
      <c r="M2">
        <v>1</v>
      </c>
      <c r="N2">
        <f>1136*0.03</f>
        <v>34.08</v>
      </c>
      <c r="O2">
        <v>1</v>
      </c>
      <c r="P2">
        <f>1223*0.03</f>
        <v>36.69</v>
      </c>
      <c r="Q2">
        <v>1</v>
      </c>
      <c r="R2">
        <f>1210*0.03</f>
        <v>36.299999999999997</v>
      </c>
      <c r="S2">
        <v>1</v>
      </c>
      <c r="T2">
        <f>490*0.03</f>
        <v>14.7</v>
      </c>
      <c r="U2">
        <v>1</v>
      </c>
      <c r="V2">
        <f>465*0.03</f>
        <v>13.95</v>
      </c>
    </row>
    <row r="3" spans="1:22">
      <c r="A3">
        <v>2</v>
      </c>
      <c r="B3">
        <f>1100*0.025</f>
        <v>27.5</v>
      </c>
      <c r="C3">
        <v>2</v>
      </c>
      <c r="D3">
        <f>1100*0.025</f>
        <v>27.5</v>
      </c>
      <c r="E3">
        <v>2</v>
      </c>
      <c r="F3">
        <f>1100*0.025</f>
        <v>27.5</v>
      </c>
      <c r="G3">
        <v>2</v>
      </c>
      <c r="H3">
        <f>942*0.025</f>
        <v>23.55</v>
      </c>
      <c r="I3">
        <v>2</v>
      </c>
      <c r="J3">
        <f>1150*0.025</f>
        <v>28.75</v>
      </c>
      <c r="K3">
        <v>2</v>
      </c>
      <c r="L3">
        <f>600*0.025</f>
        <v>15</v>
      </c>
      <c r="M3">
        <v>2</v>
      </c>
      <c r="N3">
        <f>1136*0.025</f>
        <v>28.400000000000002</v>
      </c>
      <c r="O3">
        <v>2</v>
      </c>
      <c r="P3">
        <f>1223*0.025</f>
        <v>30.575000000000003</v>
      </c>
      <c r="Q3">
        <v>2</v>
      </c>
      <c r="R3">
        <f>1210*0.025</f>
        <v>30.25</v>
      </c>
      <c r="S3">
        <v>2</v>
      </c>
      <c r="T3">
        <f>490*0.025</f>
        <v>12.25</v>
      </c>
      <c r="U3">
        <v>2</v>
      </c>
      <c r="V3">
        <f>465*0.025</f>
        <v>11.625</v>
      </c>
    </row>
    <row r="4" spans="1:22">
      <c r="A4">
        <v>3</v>
      </c>
      <c r="B4">
        <f>1100*0.02</f>
        <v>22</v>
      </c>
      <c r="C4">
        <v>3</v>
      </c>
      <c r="D4">
        <f>1100*0.02</f>
        <v>22</v>
      </c>
      <c r="E4">
        <v>3</v>
      </c>
      <c r="F4">
        <f>1100*0.02</f>
        <v>22</v>
      </c>
      <c r="G4">
        <v>3</v>
      </c>
      <c r="H4">
        <f>942*0.02</f>
        <v>18.84</v>
      </c>
      <c r="I4">
        <v>3</v>
      </c>
      <c r="J4">
        <f>1150*0.02</f>
        <v>23</v>
      </c>
      <c r="K4">
        <v>3</v>
      </c>
      <c r="L4">
        <f>600*0.02</f>
        <v>12</v>
      </c>
      <c r="M4">
        <v>3</v>
      </c>
      <c r="N4">
        <f>1136*0.02</f>
        <v>22.72</v>
      </c>
      <c r="O4">
        <v>3</v>
      </c>
      <c r="P4">
        <f>1223*0.02</f>
        <v>24.46</v>
      </c>
      <c r="Q4">
        <v>3</v>
      </c>
      <c r="R4">
        <f>1210*0.02</f>
        <v>24.2</v>
      </c>
      <c r="S4">
        <v>3</v>
      </c>
      <c r="T4">
        <f>490*0.02</f>
        <v>9.8000000000000007</v>
      </c>
      <c r="U4">
        <v>3</v>
      </c>
      <c r="V4">
        <f>465*0.02</f>
        <v>9.3000000000000007</v>
      </c>
    </row>
    <row r="5" spans="1:22">
      <c r="A5">
        <v>4</v>
      </c>
      <c r="B5">
        <f>1100*0.015</f>
        <v>16.5</v>
      </c>
      <c r="C5">
        <v>4</v>
      </c>
      <c r="D5">
        <f>1100*0.015</f>
        <v>16.5</v>
      </c>
      <c r="E5">
        <v>4</v>
      </c>
      <c r="F5">
        <f>1100*0.015</f>
        <v>16.5</v>
      </c>
      <c r="G5">
        <v>4</v>
      </c>
      <c r="H5">
        <f>942*0.015</f>
        <v>14.129999999999999</v>
      </c>
      <c r="I5">
        <v>4</v>
      </c>
      <c r="J5">
        <f>1150*0.015</f>
        <v>17.25</v>
      </c>
      <c r="K5">
        <v>4</v>
      </c>
      <c r="L5">
        <f>600*0.015</f>
        <v>9</v>
      </c>
      <c r="M5">
        <v>4</v>
      </c>
      <c r="N5">
        <f>1136*0.015</f>
        <v>17.04</v>
      </c>
      <c r="O5">
        <v>4</v>
      </c>
      <c r="P5">
        <f>1223*0.015</f>
        <v>18.344999999999999</v>
      </c>
      <c r="Q5">
        <v>4</v>
      </c>
      <c r="R5">
        <f>1210*0.015</f>
        <v>18.149999999999999</v>
      </c>
      <c r="S5">
        <v>4</v>
      </c>
      <c r="T5">
        <f>490*0.015</f>
        <v>7.35</v>
      </c>
      <c r="U5">
        <v>4</v>
      </c>
      <c r="V5">
        <f>465*0.015</f>
        <v>6.9749999999999996</v>
      </c>
    </row>
    <row r="6" spans="1:22">
      <c r="A6">
        <v>5</v>
      </c>
      <c r="B6">
        <f>1100*0.01</f>
        <v>11</v>
      </c>
      <c r="C6">
        <v>5</v>
      </c>
      <c r="D6">
        <f>1100*0.01</f>
        <v>11</v>
      </c>
      <c r="E6">
        <v>5</v>
      </c>
      <c r="F6">
        <f>1100*0.01</f>
        <v>11</v>
      </c>
      <c r="G6">
        <v>5</v>
      </c>
      <c r="H6">
        <f>942*0.01</f>
        <v>9.42</v>
      </c>
      <c r="I6">
        <v>5</v>
      </c>
      <c r="J6">
        <f>1150*0.01</f>
        <v>11.5</v>
      </c>
      <c r="K6">
        <v>5</v>
      </c>
      <c r="L6">
        <f>600*0.01</f>
        <v>6</v>
      </c>
      <c r="M6">
        <v>5</v>
      </c>
      <c r="N6">
        <f>1136*0.01</f>
        <v>11.36</v>
      </c>
      <c r="O6">
        <v>5</v>
      </c>
      <c r="P6">
        <f>1223*0.01</f>
        <v>12.23</v>
      </c>
      <c r="Q6">
        <v>5</v>
      </c>
      <c r="R6">
        <f>1210*0.01</f>
        <v>12.1</v>
      </c>
      <c r="S6">
        <v>5</v>
      </c>
      <c r="T6">
        <f>490*0.01</f>
        <v>4.9000000000000004</v>
      </c>
      <c r="U6">
        <v>5</v>
      </c>
      <c r="V6">
        <f>465*0.01</f>
        <v>4.6500000000000004</v>
      </c>
    </row>
    <row r="7" spans="1:22">
      <c r="A7">
        <v>6</v>
      </c>
      <c r="B7">
        <f>1100*0.005</f>
        <v>5.5</v>
      </c>
      <c r="C7">
        <v>6</v>
      </c>
      <c r="D7">
        <f>1100*0.005</f>
        <v>5.5</v>
      </c>
      <c r="E7">
        <v>6</v>
      </c>
      <c r="F7">
        <f>1100*0.005</f>
        <v>5.5</v>
      </c>
      <c r="G7">
        <v>6</v>
      </c>
      <c r="H7">
        <f>942*0.005</f>
        <v>4.71</v>
      </c>
      <c r="I7">
        <v>6</v>
      </c>
      <c r="J7">
        <f>1150*0.005</f>
        <v>5.75</v>
      </c>
      <c r="K7">
        <v>6</v>
      </c>
      <c r="L7">
        <f>600*0.005</f>
        <v>3</v>
      </c>
      <c r="M7">
        <v>6</v>
      </c>
      <c r="N7">
        <f>1136*0.005</f>
        <v>5.68</v>
      </c>
      <c r="O7">
        <v>6</v>
      </c>
      <c r="P7">
        <f>1223*0.005</f>
        <v>6.1150000000000002</v>
      </c>
      <c r="Q7">
        <v>6</v>
      </c>
      <c r="R7">
        <f>1210*0.005</f>
        <v>6.05</v>
      </c>
      <c r="S7">
        <v>6</v>
      </c>
      <c r="T7">
        <f>490*0.005</f>
        <v>2.4500000000000002</v>
      </c>
      <c r="U7">
        <v>6</v>
      </c>
    </row>
    <row r="8" spans="1:22">
      <c r="A8">
        <v>7</v>
      </c>
      <c r="B8">
        <v>0</v>
      </c>
      <c r="C8">
        <v>7</v>
      </c>
      <c r="E8">
        <v>7</v>
      </c>
      <c r="G8">
        <v>7</v>
      </c>
      <c r="I8">
        <v>7</v>
      </c>
      <c r="K8">
        <v>7</v>
      </c>
      <c r="M8">
        <v>7</v>
      </c>
      <c r="O8">
        <v>7</v>
      </c>
      <c r="Q8">
        <v>7</v>
      </c>
      <c r="S8">
        <v>7</v>
      </c>
      <c r="U8">
        <v>7</v>
      </c>
    </row>
    <row r="9" spans="1:22">
      <c r="A9">
        <v>8</v>
      </c>
      <c r="B9">
        <v>0</v>
      </c>
      <c r="C9">
        <v>8</v>
      </c>
      <c r="E9">
        <v>8</v>
      </c>
      <c r="G9">
        <v>8</v>
      </c>
      <c r="I9">
        <v>8</v>
      </c>
      <c r="K9">
        <v>8</v>
      </c>
      <c r="M9">
        <v>8</v>
      </c>
      <c r="O9">
        <v>8</v>
      </c>
      <c r="Q9">
        <v>8</v>
      </c>
      <c r="S9">
        <v>8</v>
      </c>
      <c r="U9">
        <v>8</v>
      </c>
    </row>
    <row r="10" spans="1:22">
      <c r="A10">
        <v>9</v>
      </c>
      <c r="B10">
        <v>0</v>
      </c>
      <c r="C10">
        <v>9</v>
      </c>
      <c r="E10">
        <v>9</v>
      </c>
      <c r="G10">
        <v>9</v>
      </c>
      <c r="I10">
        <v>9</v>
      </c>
      <c r="K10">
        <v>9</v>
      </c>
      <c r="M10">
        <v>9</v>
      </c>
      <c r="O10">
        <v>9</v>
      </c>
      <c r="Q10">
        <v>9</v>
      </c>
      <c r="S10">
        <v>9</v>
      </c>
      <c r="U10">
        <v>9</v>
      </c>
    </row>
    <row r="11" spans="1:22">
      <c r="A11">
        <v>10</v>
      </c>
      <c r="B11">
        <v>0</v>
      </c>
      <c r="C11">
        <v>10</v>
      </c>
      <c r="E11">
        <v>10</v>
      </c>
      <c r="G11">
        <v>10</v>
      </c>
      <c r="I11">
        <v>10</v>
      </c>
      <c r="K11">
        <v>10</v>
      </c>
      <c r="M11">
        <v>10</v>
      </c>
      <c r="O11">
        <v>10</v>
      </c>
      <c r="Q11">
        <v>10</v>
      </c>
      <c r="S11">
        <v>10</v>
      </c>
      <c r="U11">
        <v>10</v>
      </c>
    </row>
    <row r="12" spans="1:22">
      <c r="A12">
        <v>11</v>
      </c>
      <c r="B12">
        <v>0</v>
      </c>
      <c r="C12">
        <v>11</v>
      </c>
      <c r="E12">
        <v>11</v>
      </c>
      <c r="G12">
        <v>11</v>
      </c>
      <c r="I12">
        <v>11</v>
      </c>
      <c r="K12">
        <v>11</v>
      </c>
      <c r="M12">
        <v>11</v>
      </c>
      <c r="O12">
        <v>11</v>
      </c>
      <c r="Q12">
        <v>11</v>
      </c>
      <c r="S12">
        <v>11</v>
      </c>
      <c r="U12">
        <v>11</v>
      </c>
    </row>
    <row r="13" spans="1:22">
      <c r="A13">
        <v>12</v>
      </c>
      <c r="B13">
        <v>0</v>
      </c>
      <c r="C13">
        <v>12</v>
      </c>
      <c r="E13">
        <v>12</v>
      </c>
      <c r="G13">
        <v>12</v>
      </c>
      <c r="I13">
        <v>12</v>
      </c>
      <c r="K13">
        <v>12</v>
      </c>
      <c r="M13">
        <v>12</v>
      </c>
      <c r="O13">
        <v>12</v>
      </c>
      <c r="Q13">
        <v>12</v>
      </c>
      <c r="S13">
        <v>12</v>
      </c>
      <c r="U13">
        <v>12</v>
      </c>
    </row>
    <row r="14" spans="1:22">
      <c r="A14">
        <v>13</v>
      </c>
      <c r="B14">
        <v>0</v>
      </c>
      <c r="C14">
        <v>13</v>
      </c>
      <c r="E14">
        <v>13</v>
      </c>
      <c r="G14">
        <v>13</v>
      </c>
      <c r="I14">
        <v>13</v>
      </c>
      <c r="K14">
        <v>13</v>
      </c>
      <c r="M14">
        <v>13</v>
      </c>
      <c r="O14">
        <v>13</v>
      </c>
      <c r="Q14">
        <v>13</v>
      </c>
      <c r="S14">
        <v>13</v>
      </c>
      <c r="U14">
        <v>13</v>
      </c>
    </row>
    <row r="15" spans="1:22">
      <c r="A15">
        <v>14</v>
      </c>
      <c r="B15">
        <v>0</v>
      </c>
      <c r="C15">
        <v>14</v>
      </c>
      <c r="E15">
        <v>14</v>
      </c>
      <c r="G15">
        <v>14</v>
      </c>
      <c r="I15">
        <v>14</v>
      </c>
      <c r="K15">
        <v>14</v>
      </c>
      <c r="M15">
        <v>14</v>
      </c>
      <c r="O15">
        <v>14</v>
      </c>
      <c r="Q15">
        <v>14</v>
      </c>
      <c r="S15">
        <v>14</v>
      </c>
      <c r="U15">
        <v>14</v>
      </c>
    </row>
    <row r="16" spans="1:22">
      <c r="A16">
        <v>15</v>
      </c>
      <c r="B16">
        <v>0</v>
      </c>
      <c r="C16">
        <v>15</v>
      </c>
      <c r="E16">
        <v>15</v>
      </c>
      <c r="G16">
        <v>15</v>
      </c>
      <c r="I16">
        <v>15</v>
      </c>
      <c r="K16">
        <v>15</v>
      </c>
      <c r="M16">
        <v>15</v>
      </c>
      <c r="O16">
        <v>15</v>
      </c>
      <c r="Q16">
        <v>15</v>
      </c>
      <c r="S16">
        <v>15</v>
      </c>
      <c r="U16">
        <v>15</v>
      </c>
    </row>
    <row r="17" spans="1:21">
      <c r="A17">
        <v>16</v>
      </c>
      <c r="B17">
        <v>0</v>
      </c>
      <c r="C17">
        <v>16</v>
      </c>
      <c r="E17">
        <v>16</v>
      </c>
      <c r="G17">
        <v>16</v>
      </c>
      <c r="I17">
        <v>16</v>
      </c>
      <c r="K17">
        <v>16</v>
      </c>
      <c r="M17">
        <v>16</v>
      </c>
      <c r="O17">
        <v>16</v>
      </c>
      <c r="Q17">
        <v>16</v>
      </c>
      <c r="S17">
        <v>16</v>
      </c>
      <c r="U17">
        <v>16</v>
      </c>
    </row>
    <row r="18" spans="1:21">
      <c r="A18">
        <v>17</v>
      </c>
      <c r="B18">
        <v>0</v>
      </c>
      <c r="C18">
        <v>17</v>
      </c>
      <c r="E18">
        <v>17</v>
      </c>
      <c r="G18">
        <v>17</v>
      </c>
      <c r="I18">
        <v>17</v>
      </c>
      <c r="K18">
        <v>17</v>
      </c>
      <c r="M18">
        <v>17</v>
      </c>
      <c r="O18">
        <v>17</v>
      </c>
      <c r="Q18">
        <v>17</v>
      </c>
      <c r="S18">
        <v>17</v>
      </c>
      <c r="U18">
        <v>17</v>
      </c>
    </row>
    <row r="19" spans="1:21">
      <c r="A19">
        <v>18</v>
      </c>
      <c r="B19">
        <v>0</v>
      </c>
      <c r="C19">
        <v>18</v>
      </c>
      <c r="E19">
        <v>18</v>
      </c>
      <c r="G19">
        <v>18</v>
      </c>
      <c r="I19">
        <v>18</v>
      </c>
      <c r="K19">
        <v>18</v>
      </c>
      <c r="M19">
        <v>18</v>
      </c>
      <c r="O19">
        <v>18</v>
      </c>
      <c r="Q19">
        <v>18</v>
      </c>
      <c r="S19">
        <v>18</v>
      </c>
      <c r="U19">
        <v>18</v>
      </c>
    </row>
    <row r="20" spans="1:21">
      <c r="A20">
        <v>19</v>
      </c>
      <c r="B20">
        <v>0</v>
      </c>
      <c r="C20">
        <v>19</v>
      </c>
      <c r="E20">
        <v>19</v>
      </c>
      <c r="G20">
        <v>19</v>
      </c>
      <c r="I20">
        <v>19</v>
      </c>
      <c r="K20">
        <v>19</v>
      </c>
      <c r="M20">
        <v>19</v>
      </c>
      <c r="O20">
        <v>19</v>
      </c>
      <c r="Q20">
        <v>19</v>
      </c>
      <c r="S20">
        <v>19</v>
      </c>
      <c r="U20">
        <v>19</v>
      </c>
    </row>
    <row r="21" spans="1:21">
      <c r="A21">
        <v>20</v>
      </c>
      <c r="B21">
        <v>0</v>
      </c>
      <c r="C21">
        <v>20</v>
      </c>
      <c r="E21">
        <v>20</v>
      </c>
      <c r="G21">
        <v>20</v>
      </c>
      <c r="I21">
        <v>20</v>
      </c>
      <c r="K21">
        <v>20</v>
      </c>
      <c r="M21">
        <v>20</v>
      </c>
      <c r="O21">
        <v>20</v>
      </c>
      <c r="Q21">
        <v>20</v>
      </c>
      <c r="S21">
        <v>20</v>
      </c>
      <c r="U21">
        <v>20</v>
      </c>
    </row>
    <row r="22" spans="1:21">
      <c r="A22">
        <v>21</v>
      </c>
      <c r="B22">
        <v>0</v>
      </c>
      <c r="C22">
        <v>21</v>
      </c>
      <c r="E22">
        <v>21</v>
      </c>
      <c r="G22">
        <v>21</v>
      </c>
      <c r="I22">
        <v>21</v>
      </c>
      <c r="K22">
        <v>21</v>
      </c>
      <c r="M22">
        <v>21</v>
      </c>
      <c r="O22">
        <v>21</v>
      </c>
      <c r="Q22">
        <v>21</v>
      </c>
      <c r="S22">
        <v>21</v>
      </c>
      <c r="U22">
        <v>21</v>
      </c>
    </row>
    <row r="23" spans="1:21">
      <c r="A23">
        <v>22</v>
      </c>
      <c r="B23">
        <v>0</v>
      </c>
      <c r="C23">
        <v>22</v>
      </c>
      <c r="E23">
        <v>22</v>
      </c>
      <c r="G23">
        <v>22</v>
      </c>
      <c r="I23">
        <v>22</v>
      </c>
      <c r="K23">
        <v>22</v>
      </c>
      <c r="M23">
        <v>22</v>
      </c>
      <c r="O23">
        <v>22</v>
      </c>
      <c r="Q23">
        <v>22</v>
      </c>
      <c r="S23">
        <v>22</v>
      </c>
      <c r="U23">
        <v>22</v>
      </c>
    </row>
    <row r="24" spans="1:21">
      <c r="A24">
        <v>23</v>
      </c>
      <c r="B24">
        <v>0</v>
      </c>
      <c r="C24">
        <v>23</v>
      </c>
      <c r="E24">
        <v>23</v>
      </c>
      <c r="G24">
        <v>23</v>
      </c>
      <c r="I24">
        <v>23</v>
      </c>
      <c r="K24">
        <v>23</v>
      </c>
      <c r="M24">
        <v>23</v>
      </c>
      <c r="O24">
        <v>23</v>
      </c>
      <c r="Q24">
        <v>23</v>
      </c>
      <c r="S24">
        <v>23</v>
      </c>
      <c r="U24">
        <v>23</v>
      </c>
    </row>
    <row r="25" spans="1:21">
      <c r="A25">
        <v>24</v>
      </c>
      <c r="B25">
        <v>0</v>
      </c>
      <c r="C25">
        <v>24</v>
      </c>
      <c r="E25">
        <v>24</v>
      </c>
      <c r="G25">
        <v>24</v>
      </c>
      <c r="I25">
        <v>24</v>
      </c>
      <c r="K25">
        <v>24</v>
      </c>
      <c r="M25">
        <v>24</v>
      </c>
      <c r="O25">
        <v>24</v>
      </c>
      <c r="Q25">
        <v>24</v>
      </c>
      <c r="S25">
        <v>24</v>
      </c>
      <c r="U25">
        <v>24</v>
      </c>
    </row>
    <row r="26" spans="1:21">
      <c r="A26">
        <v>25</v>
      </c>
      <c r="B26">
        <v>0</v>
      </c>
      <c r="C26">
        <v>25</v>
      </c>
      <c r="E26">
        <v>25</v>
      </c>
      <c r="G26">
        <v>25</v>
      </c>
      <c r="I26">
        <v>25</v>
      </c>
      <c r="K26">
        <v>25</v>
      </c>
      <c r="M26">
        <v>25</v>
      </c>
      <c r="O26">
        <v>25</v>
      </c>
      <c r="Q26">
        <v>25</v>
      </c>
      <c r="S26">
        <v>25</v>
      </c>
      <c r="U26">
        <v>25</v>
      </c>
    </row>
    <row r="27" spans="1:21">
      <c r="A27">
        <v>26</v>
      </c>
      <c r="B27">
        <v>0</v>
      </c>
      <c r="C27">
        <v>26</v>
      </c>
      <c r="E27">
        <v>26</v>
      </c>
      <c r="G27">
        <v>26</v>
      </c>
      <c r="I27">
        <v>26</v>
      </c>
      <c r="K27">
        <v>26</v>
      </c>
      <c r="M27">
        <v>26</v>
      </c>
      <c r="O27">
        <v>26</v>
      </c>
      <c r="Q27">
        <v>26</v>
      </c>
      <c r="S27">
        <v>26</v>
      </c>
      <c r="U27">
        <v>26</v>
      </c>
    </row>
    <row r="28" spans="1:21">
      <c r="A28">
        <v>27</v>
      </c>
      <c r="B28">
        <v>0</v>
      </c>
      <c r="C28">
        <v>27</v>
      </c>
      <c r="E28">
        <v>27</v>
      </c>
      <c r="G28">
        <v>27</v>
      </c>
      <c r="I28">
        <v>27</v>
      </c>
      <c r="K28">
        <v>27</v>
      </c>
      <c r="M28">
        <v>27</v>
      </c>
      <c r="O28">
        <v>27</v>
      </c>
      <c r="Q28">
        <v>27</v>
      </c>
      <c r="S28">
        <v>27</v>
      </c>
      <c r="U28">
        <v>27</v>
      </c>
    </row>
    <row r="29" spans="1:21">
      <c r="A29">
        <v>28</v>
      </c>
      <c r="B29">
        <v>0</v>
      </c>
      <c r="C29">
        <v>28</v>
      </c>
      <c r="E29">
        <v>28</v>
      </c>
      <c r="G29">
        <v>28</v>
      </c>
      <c r="I29">
        <v>28</v>
      </c>
      <c r="K29">
        <v>28</v>
      </c>
      <c r="M29">
        <v>28</v>
      </c>
      <c r="O29">
        <v>28</v>
      </c>
      <c r="Q29">
        <v>28</v>
      </c>
      <c r="S29">
        <v>28</v>
      </c>
      <c r="U29">
        <v>28</v>
      </c>
    </row>
    <row r="30" spans="1:21">
      <c r="A30">
        <v>29</v>
      </c>
      <c r="B30">
        <v>0</v>
      </c>
      <c r="C30">
        <v>29</v>
      </c>
      <c r="E30">
        <v>29</v>
      </c>
      <c r="G30">
        <v>29</v>
      </c>
      <c r="I30">
        <v>29</v>
      </c>
      <c r="K30">
        <v>29</v>
      </c>
      <c r="M30">
        <v>29</v>
      </c>
      <c r="O30">
        <v>29</v>
      </c>
      <c r="Q30">
        <v>29</v>
      </c>
      <c r="S30">
        <v>29</v>
      </c>
      <c r="U30">
        <v>29</v>
      </c>
    </row>
    <row r="31" spans="1:21">
      <c r="A31">
        <v>30</v>
      </c>
      <c r="B31">
        <v>0</v>
      </c>
      <c r="C31">
        <v>30</v>
      </c>
      <c r="E31">
        <v>30</v>
      </c>
      <c r="G31">
        <v>30</v>
      </c>
      <c r="I31">
        <v>30</v>
      </c>
      <c r="K31">
        <v>30</v>
      </c>
      <c r="M31">
        <v>30</v>
      </c>
      <c r="O31">
        <v>30</v>
      </c>
      <c r="Q31">
        <v>30</v>
      </c>
      <c r="S31">
        <v>30</v>
      </c>
      <c r="U31">
        <v>30</v>
      </c>
    </row>
    <row r="32" spans="1:21">
      <c r="A32">
        <v>31</v>
      </c>
      <c r="B32">
        <v>0</v>
      </c>
      <c r="C32">
        <v>31</v>
      </c>
      <c r="E32">
        <v>31</v>
      </c>
      <c r="G32">
        <v>31</v>
      </c>
      <c r="I32">
        <v>31</v>
      </c>
      <c r="K32">
        <v>31</v>
      </c>
      <c r="M32">
        <v>31</v>
      </c>
      <c r="O32">
        <v>31</v>
      </c>
      <c r="Q32">
        <v>31</v>
      </c>
      <c r="S32">
        <v>31</v>
      </c>
      <c r="U32">
        <v>31</v>
      </c>
    </row>
    <row r="33" spans="1:21">
      <c r="A33">
        <v>32</v>
      </c>
      <c r="B33">
        <v>0</v>
      </c>
      <c r="C33">
        <v>32</v>
      </c>
      <c r="E33">
        <v>32</v>
      </c>
      <c r="G33">
        <v>32</v>
      </c>
      <c r="I33">
        <v>32</v>
      </c>
      <c r="K33">
        <v>32</v>
      </c>
      <c r="M33">
        <v>32</v>
      </c>
      <c r="O33">
        <v>32</v>
      </c>
      <c r="Q33">
        <v>32</v>
      </c>
      <c r="S33">
        <v>32</v>
      </c>
      <c r="U33">
        <v>32</v>
      </c>
    </row>
    <row r="34" spans="1:21">
      <c r="A34">
        <v>33</v>
      </c>
      <c r="B34">
        <v>0</v>
      </c>
      <c r="C34">
        <v>33</v>
      </c>
      <c r="E34">
        <v>33</v>
      </c>
      <c r="G34">
        <v>33</v>
      </c>
      <c r="I34">
        <v>33</v>
      </c>
      <c r="K34">
        <v>33</v>
      </c>
      <c r="M34">
        <v>33</v>
      </c>
      <c r="O34">
        <v>33</v>
      </c>
      <c r="Q34">
        <v>33</v>
      </c>
      <c r="S34">
        <v>33</v>
      </c>
      <c r="U34">
        <v>33</v>
      </c>
    </row>
    <row r="35" spans="1:21">
      <c r="A35">
        <v>34</v>
      </c>
      <c r="B35">
        <v>0</v>
      </c>
      <c r="C35">
        <v>34</v>
      </c>
      <c r="E35">
        <v>34</v>
      </c>
      <c r="G35">
        <v>34</v>
      </c>
      <c r="I35">
        <v>34</v>
      </c>
      <c r="K35">
        <v>34</v>
      </c>
      <c r="M35">
        <v>34</v>
      </c>
      <c r="O35">
        <v>34</v>
      </c>
      <c r="Q35">
        <v>34</v>
      </c>
      <c r="S35">
        <v>34</v>
      </c>
      <c r="U35">
        <v>34</v>
      </c>
    </row>
    <row r="36" spans="1:21">
      <c r="A36">
        <v>35</v>
      </c>
      <c r="B36">
        <v>0</v>
      </c>
      <c r="C36">
        <v>35</v>
      </c>
      <c r="E36">
        <v>35</v>
      </c>
      <c r="G36">
        <v>35</v>
      </c>
      <c r="I36">
        <v>35</v>
      </c>
      <c r="K36">
        <v>35</v>
      </c>
      <c r="M36">
        <v>35</v>
      </c>
      <c r="O36">
        <v>35</v>
      </c>
      <c r="Q36">
        <v>35</v>
      </c>
      <c r="S36">
        <v>35</v>
      </c>
      <c r="U36">
        <v>35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2008-10-05T19:44:42Z</dcterms:created>
  <dcterms:modified xsi:type="dcterms:W3CDTF">2008-10-05T21:25:10Z</dcterms:modified>
</cp:coreProperties>
</file>